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арионова Ольга\Desktop\Мои документы\Документы для СОВЕТА ДЕПУТАТОВ\2024\Решение №  от декабря  2024 по соцнайму\"/>
    </mc:Choice>
  </mc:AlternateContent>
  <bookViews>
    <workbookView xWindow="90" yWindow="90" windowWidth="22935" windowHeight="9480"/>
  </bookViews>
  <sheets>
    <sheet name="2022 (2)" sheetId="2" r:id="rId1"/>
    <sheet name="2024" sheetId="1" r:id="rId2"/>
  </sheets>
  <calcPr calcId="152511"/>
</workbook>
</file>

<file path=xl/calcChain.xml><?xml version="1.0" encoding="utf-8"?>
<calcChain xmlns="http://schemas.openxmlformats.org/spreadsheetml/2006/main">
  <c r="V13" i="1" l="1"/>
  <c r="V14" i="1"/>
  <c r="V16" i="1"/>
  <c r="V17" i="1"/>
  <c r="V18" i="1"/>
  <c r="V20" i="1"/>
  <c r="V21" i="1"/>
  <c r="V22" i="1"/>
  <c r="V24" i="1"/>
  <c r="V25" i="1"/>
  <c r="V26" i="1"/>
  <c r="V28" i="1"/>
  <c r="V29" i="1"/>
  <c r="V30" i="1"/>
  <c r="V32" i="1"/>
  <c r="V33" i="1"/>
  <c r="V34" i="1"/>
  <c r="V36" i="1"/>
  <c r="V37" i="1"/>
  <c r="V38" i="1"/>
  <c r="V40" i="1"/>
  <c r="V41" i="1"/>
  <c r="V42" i="1"/>
  <c r="V12" i="1"/>
  <c r="U13" i="1"/>
  <c r="U14" i="1"/>
  <c r="U16" i="1"/>
  <c r="U17" i="1"/>
  <c r="U18" i="1"/>
  <c r="U20" i="1"/>
  <c r="U21" i="1"/>
  <c r="U22" i="1"/>
  <c r="U24" i="1"/>
  <c r="U25" i="1"/>
  <c r="U26" i="1"/>
  <c r="U28" i="1"/>
  <c r="U29" i="1"/>
  <c r="U30" i="1"/>
  <c r="U32" i="1"/>
  <c r="U33" i="1"/>
  <c r="U34" i="1"/>
  <c r="U36" i="1"/>
  <c r="U37" i="1"/>
  <c r="U38" i="1"/>
  <c r="U40" i="1"/>
  <c r="U41" i="1"/>
  <c r="U42" i="1"/>
  <c r="U12" i="1"/>
  <c r="N42" i="2"/>
  <c r="R42" i="2" s="1"/>
  <c r="I42" i="2"/>
  <c r="F42" i="2"/>
  <c r="J42" i="2" s="1"/>
  <c r="F41" i="2"/>
  <c r="J41" i="2" s="1"/>
  <c r="J40" i="2"/>
  <c r="I40" i="2"/>
  <c r="F40" i="2"/>
  <c r="R38" i="2"/>
  <c r="Q38" i="2"/>
  <c r="N38" i="2"/>
  <c r="F38" i="2"/>
  <c r="J38" i="2" s="1"/>
  <c r="J37" i="2"/>
  <c r="F37" i="2"/>
  <c r="I37" i="2" s="1"/>
  <c r="F36" i="2"/>
  <c r="J36" i="2" s="1"/>
  <c r="N34" i="2"/>
  <c r="R34" i="2" s="1"/>
  <c r="I34" i="2"/>
  <c r="F34" i="2"/>
  <c r="J34" i="2" s="1"/>
  <c r="F33" i="2"/>
  <c r="I33" i="2" s="1"/>
  <c r="J32" i="2"/>
  <c r="I32" i="2"/>
  <c r="F32" i="2"/>
  <c r="R30" i="2"/>
  <c r="N30" i="2"/>
  <c r="Q30" i="2" s="1"/>
  <c r="F30" i="2"/>
  <c r="J30" i="2" s="1"/>
  <c r="J29" i="2"/>
  <c r="F29" i="2"/>
  <c r="I29" i="2" s="1"/>
  <c r="F28" i="2"/>
  <c r="J28" i="2" s="1"/>
  <c r="R26" i="2"/>
  <c r="Q26" i="2"/>
  <c r="N26" i="2"/>
  <c r="J26" i="2"/>
  <c r="F26" i="2"/>
  <c r="I26" i="2" s="1"/>
  <c r="F25" i="2"/>
  <c r="I24" i="2"/>
  <c r="F24" i="2"/>
  <c r="J24" i="2" s="1"/>
  <c r="F22" i="2"/>
  <c r="J22" i="2" s="1"/>
  <c r="J21" i="2"/>
  <c r="I21" i="2"/>
  <c r="F21" i="2"/>
  <c r="J20" i="2"/>
  <c r="F20" i="2"/>
  <c r="I20" i="2" s="1"/>
  <c r="F18" i="2"/>
  <c r="J18" i="2" s="1"/>
  <c r="J17" i="2"/>
  <c r="F17" i="2"/>
  <c r="I17" i="2" s="1"/>
  <c r="F16" i="2"/>
  <c r="J16" i="2" s="1"/>
  <c r="F14" i="2"/>
  <c r="I14" i="2" s="1"/>
  <c r="J13" i="2"/>
  <c r="I13" i="2"/>
  <c r="F13" i="2"/>
  <c r="F12" i="2"/>
  <c r="I12" i="2" s="1"/>
  <c r="I25" i="2" l="1"/>
  <c r="Q34" i="2"/>
  <c r="Q42" i="2"/>
  <c r="J14" i="2"/>
  <c r="I30" i="2"/>
  <c r="I38" i="2"/>
  <c r="I22" i="2"/>
  <c r="I41" i="2"/>
  <c r="J12" i="2"/>
  <c r="I16" i="2"/>
  <c r="I28" i="2"/>
  <c r="J33" i="2"/>
  <c r="I36" i="2"/>
  <c r="I18" i="2"/>
  <c r="J25" i="2"/>
  <c r="J41" i="1" l="1"/>
  <c r="J42" i="1"/>
  <c r="J40" i="1"/>
  <c r="I41" i="1"/>
  <c r="I42" i="1"/>
  <c r="I40" i="1"/>
  <c r="J37" i="1"/>
  <c r="J38" i="1"/>
  <c r="J36" i="1"/>
  <c r="I37" i="1"/>
  <c r="I38" i="1"/>
  <c r="I36" i="1"/>
  <c r="I33" i="1"/>
  <c r="I34" i="1"/>
  <c r="I32" i="1"/>
  <c r="J33" i="1"/>
  <c r="J34" i="1"/>
  <c r="J32" i="1"/>
  <c r="J29" i="1"/>
  <c r="J30" i="1"/>
  <c r="J28" i="1"/>
  <c r="I29" i="1"/>
  <c r="I30" i="1"/>
  <c r="I28" i="1"/>
  <c r="J25" i="1"/>
  <c r="J26" i="1"/>
  <c r="J24" i="1"/>
  <c r="I25" i="1"/>
  <c r="I26" i="1"/>
  <c r="I24" i="1"/>
  <c r="J21" i="1"/>
  <c r="J22" i="1"/>
  <c r="J20" i="1"/>
  <c r="I21" i="1"/>
  <c r="I22" i="1"/>
  <c r="I20" i="1"/>
  <c r="J17" i="1"/>
  <c r="J18" i="1"/>
  <c r="J16" i="1"/>
  <c r="I17" i="1"/>
  <c r="I18" i="1"/>
  <c r="I16" i="1"/>
  <c r="J13" i="1"/>
  <c r="J14" i="1"/>
  <c r="I13" i="1"/>
  <c r="I14" i="1"/>
  <c r="J12" i="1"/>
  <c r="I12" i="1"/>
  <c r="N42" i="1" l="1"/>
  <c r="R42" i="1" s="1"/>
  <c r="F42" i="1"/>
  <c r="F41" i="1"/>
  <c r="F40" i="1"/>
  <c r="N38" i="1"/>
  <c r="Q38" i="1" s="1"/>
  <c r="F38" i="1"/>
  <c r="F37" i="1"/>
  <c r="F36" i="1"/>
  <c r="N34" i="1"/>
  <c r="R34" i="1" s="1"/>
  <c r="F34" i="1"/>
  <c r="F33" i="1"/>
  <c r="F32" i="1"/>
  <c r="N30" i="1"/>
  <c r="Q30" i="1" s="1"/>
  <c r="F30" i="1"/>
  <c r="F29" i="1"/>
  <c r="F28" i="1"/>
  <c r="N26" i="1"/>
  <c r="R26" i="1" s="1"/>
  <c r="F26" i="1"/>
  <c r="F25" i="1"/>
  <c r="F24" i="1"/>
  <c r="F22" i="1"/>
  <c r="F21" i="1"/>
  <c r="F20" i="1"/>
  <c r="F18" i="1"/>
  <c r="F17" i="1"/>
  <c r="F16" i="1"/>
  <c r="F14" i="1"/>
  <c r="F13" i="1"/>
  <c r="F12" i="1"/>
  <c r="Q26" i="1" l="1"/>
  <c r="Q34" i="1"/>
  <c r="Q42" i="1"/>
  <c r="R38" i="1"/>
  <c r="R30" i="1"/>
</calcChain>
</file>

<file path=xl/comments1.xml><?xml version="1.0" encoding="utf-8"?>
<comments xmlns="http://schemas.openxmlformats.org/spreadsheetml/2006/main">
  <authors>
    <author>user</author>
    <author>Ларионова Ольга</author>
  </authors>
  <commentList>
    <comment ref="C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D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E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K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L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M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S25" authorId="1" shapeId="0">
      <text>
        <r>
          <rPr>
            <b/>
            <sz val="9"/>
            <color indexed="81"/>
            <rFont val="Tahoma"/>
            <charset val="1"/>
          </rPr>
          <t>Ларионова Ольга:</t>
        </r>
        <r>
          <rPr>
            <sz val="9"/>
            <color indexed="81"/>
            <rFont val="Tahoma"/>
            <charset val="1"/>
          </rPr>
          <t xml:space="preserve">
официальная информация с росстата по Арх.обл (если ст-ть 1 кв.м = 85881 т.р, то базовая ставка=85,88)</t>
        </r>
      </text>
    </comment>
  </commentList>
</comments>
</file>

<file path=xl/comments2.xml><?xml version="1.0" encoding="utf-8"?>
<comments xmlns="http://schemas.openxmlformats.org/spreadsheetml/2006/main">
  <authors>
    <author>user</author>
    <author>Ларионова Ольга</author>
  </authors>
  <commentList>
    <comment ref="C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D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E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K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L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M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S25" authorId="1" shapeId="0">
      <text>
        <r>
          <rPr>
            <b/>
            <sz val="9"/>
            <color indexed="81"/>
            <rFont val="Tahoma"/>
            <charset val="1"/>
          </rPr>
          <t>Ларионова Ольга:</t>
        </r>
        <r>
          <rPr>
            <sz val="9"/>
            <color indexed="81"/>
            <rFont val="Tahoma"/>
            <charset val="1"/>
          </rPr>
          <t xml:space="preserve">
официальная информация с росстата по Арх.обл (если ст-ть 1 кв.м = 101947,35 т.р, то базовая ставка=101,95)</t>
        </r>
      </text>
    </comment>
  </commentList>
</comments>
</file>

<file path=xl/sharedStrings.xml><?xml version="1.0" encoding="utf-8"?>
<sst xmlns="http://schemas.openxmlformats.org/spreadsheetml/2006/main" count="212" uniqueCount="79">
  <si>
    <t>Расчёт найма жилого помещения по МО "Урдомское"</t>
  </si>
  <si>
    <t>в зависимости от месторасположения (К3), благоустройства (К2) и качества (капитальности дома)(К1)</t>
  </si>
  <si>
    <t>№ п/п</t>
  </si>
  <si>
    <t>Категория жилого помещения</t>
  </si>
  <si>
    <t>Группы жилых помещений по территориальному месторасположению</t>
  </si>
  <si>
    <t>Базовая ставка платы за пользование жилым помещением</t>
  </si>
  <si>
    <t>рп. Урдома</t>
  </si>
  <si>
    <t>пос. Вандыш, Витюнино, Лупья, Тыва</t>
  </si>
  <si>
    <t>степень благоустройства</t>
  </si>
  <si>
    <t>качество</t>
  </si>
  <si>
    <t>благоустройство</t>
  </si>
  <si>
    <t xml:space="preserve">м/расположение </t>
  </si>
  <si>
    <t>средне взвешен. значение</t>
  </si>
  <si>
    <t xml:space="preserve">коэф-т соответствия платы </t>
  </si>
  <si>
    <t>К1</t>
  </si>
  <si>
    <t>К2</t>
  </si>
  <si>
    <t>К3</t>
  </si>
  <si>
    <t>износ менее 65%</t>
  </si>
  <si>
    <t>износ              65-70%, авар.дома</t>
  </si>
  <si>
    <t>Дома с износом менее              65%</t>
  </si>
  <si>
    <t>Дома с износом                65-70%, авар.дома</t>
  </si>
  <si>
    <t>Дома с износом менее 65%</t>
  </si>
  <si>
    <t>1.</t>
  </si>
  <si>
    <t>3-5 этажные дома (каменные, кипичные, панельные)</t>
  </si>
  <si>
    <t>1.1</t>
  </si>
  <si>
    <t>полное благоустройство</t>
  </si>
  <si>
    <t>1.2</t>
  </si>
  <si>
    <t>частичное благоустройство</t>
  </si>
  <si>
    <t>1.3</t>
  </si>
  <si>
    <t>неблагоустроенное</t>
  </si>
  <si>
    <t>2.</t>
  </si>
  <si>
    <t>2-этажные дома деревянные (брусовые, дерев. каркас)</t>
  </si>
  <si>
    <t>2.1</t>
  </si>
  <si>
    <t>2.2</t>
  </si>
  <si>
    <t>2.3</t>
  </si>
  <si>
    <t>3.</t>
  </si>
  <si>
    <t>2-этажные дома арболитовые(шлакоблочные)</t>
  </si>
  <si>
    <t>3.1</t>
  </si>
  <si>
    <t>3.2</t>
  </si>
  <si>
    <t>3.3</t>
  </si>
  <si>
    <t>4.</t>
  </si>
  <si>
    <t>1-этажные рубленные (бревенчатые)</t>
  </si>
  <si>
    <t>4.1</t>
  </si>
  <si>
    <t>4.2</t>
  </si>
  <si>
    <t>4.3</t>
  </si>
  <si>
    <t>5.</t>
  </si>
  <si>
    <t>1-этажные брусовые</t>
  </si>
  <si>
    <t>5.1</t>
  </si>
  <si>
    <t>5.2</t>
  </si>
  <si>
    <t>5.3</t>
  </si>
  <si>
    <t>6.</t>
  </si>
  <si>
    <t>1-этажные щитовые</t>
  </si>
  <si>
    <t>6.1</t>
  </si>
  <si>
    <t>6.2</t>
  </si>
  <si>
    <t>6.3</t>
  </si>
  <si>
    <t>7.</t>
  </si>
  <si>
    <t>1-этажные арболитовые</t>
  </si>
  <si>
    <t>7.1</t>
  </si>
  <si>
    <t>7.2</t>
  </si>
  <si>
    <t>7.3</t>
  </si>
  <si>
    <t>8.</t>
  </si>
  <si>
    <t>1-этажные шлакоблочные</t>
  </si>
  <si>
    <t>8.1</t>
  </si>
  <si>
    <t>8.2</t>
  </si>
  <si>
    <t>8.3</t>
  </si>
  <si>
    <t>Исполнитель:                                  Ларионова О.А.</t>
  </si>
  <si>
    <t>к Решению Совета Депутатов МО "Урдомское"</t>
  </si>
  <si>
    <t>№</t>
  </si>
  <si>
    <t>Приложение 2</t>
  </si>
  <si>
    <t xml:space="preserve"> износ менее 65%</t>
  </si>
  <si>
    <t>размер найма                     на 2025 год</t>
  </si>
  <si>
    <t xml:space="preserve"> от _____  декабря 2024 года</t>
  </si>
  <si>
    <t>_____</t>
  </si>
  <si>
    <t xml:space="preserve">износ              65-70%, </t>
  </si>
  <si>
    <t xml:space="preserve">Дома с износом                65-70%, </t>
  </si>
  <si>
    <t>66-А</t>
  </si>
  <si>
    <t xml:space="preserve"> от 17 декабря 2021 года</t>
  </si>
  <si>
    <t>размер найма                     на 2022 год</t>
  </si>
  <si>
    <t>износ более 65-70%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</si>
</sst>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"/>
    </font>
    <font>
      <b/>
      <sz val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b/>
      <sz val="8"/>
      <name val="Book Antiqua"/>
      <family val="1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vertical="center"/>
    </xf>
    <xf numFmtId="49" fontId="10" fillId="0" borderId="3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5" fillId="0" borderId="2" xfId="0" applyFont="1" applyBorder="1"/>
    <xf numFmtId="9" fontId="3" fillId="0" borderId="0" xfId="0" applyNumberFormat="1" applyFont="1"/>
    <xf numFmtId="49" fontId="5" fillId="0" borderId="3" xfId="0" applyNumberFormat="1" applyFont="1" applyBorder="1" applyAlignment="1">
      <alignment horizontal="center"/>
    </xf>
    <xf numFmtId="0" fontId="5" fillId="0" borderId="3" xfId="0" applyFont="1" applyFill="1" applyBorder="1"/>
    <xf numFmtId="164" fontId="5" fillId="0" borderId="3" xfId="0" applyNumberFormat="1" applyFont="1" applyFill="1" applyBorder="1"/>
    <xf numFmtId="4" fontId="5" fillId="0" borderId="3" xfId="0" applyNumberFormat="1" applyFont="1" applyFill="1" applyBorder="1"/>
    <xf numFmtId="4" fontId="11" fillId="0" borderId="3" xfId="0" applyNumberFormat="1" applyFont="1" applyFill="1" applyBorder="1"/>
    <xf numFmtId="4" fontId="5" fillId="0" borderId="3" xfId="0" applyNumberFormat="1" applyFont="1" applyBorder="1"/>
    <xf numFmtId="0" fontId="5" fillId="0" borderId="8" xfId="0" applyFont="1" applyBorder="1"/>
    <xf numFmtId="2" fontId="3" fillId="0" borderId="0" xfId="0" applyNumberFormat="1" applyFont="1"/>
    <xf numFmtId="165" fontId="3" fillId="0" borderId="0" xfId="0" applyNumberFormat="1" applyFont="1"/>
    <xf numFmtId="2" fontId="5" fillId="0" borderId="3" xfId="0" applyNumberFormat="1" applyFont="1" applyFill="1" applyBorder="1"/>
    <xf numFmtId="2" fontId="5" fillId="0" borderId="3" xfId="0" applyNumberFormat="1" applyFont="1" applyBorder="1"/>
    <xf numFmtId="0" fontId="5" fillId="0" borderId="3" xfId="0" applyFont="1" applyBorder="1"/>
    <xf numFmtId="49" fontId="11" fillId="0" borderId="3" xfId="0" applyNumberFormat="1" applyFont="1" applyBorder="1" applyAlignment="1">
      <alignment horizontal="center"/>
    </xf>
    <xf numFmtId="2" fontId="11" fillId="0" borderId="3" xfId="0" applyNumberFormat="1" applyFont="1" applyFill="1" applyBorder="1"/>
    <xf numFmtId="2" fontId="11" fillId="0" borderId="3" xfId="0" applyNumberFormat="1" applyFont="1" applyBorder="1"/>
    <xf numFmtId="165" fontId="5" fillId="0" borderId="3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2" borderId="0" xfId="0" applyFont="1" applyFill="1" applyAlignment="1">
      <alignment horizontal="center"/>
    </xf>
    <xf numFmtId="4" fontId="3" fillId="0" borderId="0" xfId="0" applyNumberFormat="1" applyFont="1"/>
    <xf numFmtId="0" fontId="10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2" borderId="8" xfId="0" applyFont="1" applyFill="1" applyBorder="1"/>
    <xf numFmtId="4" fontId="5" fillId="2" borderId="3" xfId="0" applyNumberFormat="1" applyFont="1" applyFill="1" applyBorder="1"/>
    <xf numFmtId="0" fontId="5" fillId="0" borderId="8" xfId="0" applyFont="1" applyFill="1" applyBorder="1"/>
    <xf numFmtId="4" fontId="3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textRotation="90" wrapText="1"/>
    </xf>
    <xf numFmtId="0" fontId="10" fillId="0" borderId="7" xfId="0" applyFont="1" applyBorder="1" applyAlignment="1">
      <alignment horizontal="left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8" fillId="0" borderId="8" xfId="0" applyNumberFormat="1" applyFont="1" applyBorder="1" applyAlignment="1">
      <alignment horizontal="center" vertical="center" textRotation="90"/>
    </xf>
    <xf numFmtId="49" fontId="8" fillId="0" borderId="7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Y26" sqref="Y26"/>
    </sheetView>
  </sheetViews>
  <sheetFormatPr defaultColWidth="9.140625" defaultRowHeight="13.5" x14ac:dyDescent="0.25"/>
  <cols>
    <col min="1" max="1" width="4.28515625" style="2" customWidth="1"/>
    <col min="2" max="2" width="25.5703125" style="2" customWidth="1"/>
    <col min="3" max="3" width="6.28515625" style="2" customWidth="1"/>
    <col min="4" max="4" width="6.140625" style="2" customWidth="1"/>
    <col min="5" max="5" width="6.28515625" style="2" customWidth="1"/>
    <col min="6" max="7" width="5.28515625" style="2" customWidth="1"/>
    <col min="8" max="8" width="7.140625" style="2" customWidth="1"/>
    <col min="9" max="9" width="7.28515625" style="2" customWidth="1"/>
    <col min="10" max="10" width="7.85546875" style="2" customWidth="1"/>
    <col min="11" max="11" width="6" style="2" customWidth="1"/>
    <col min="12" max="13" width="6.140625" style="2" customWidth="1"/>
    <col min="14" max="14" width="4.7109375" style="2" customWidth="1"/>
    <col min="15" max="15" width="6.42578125" style="2" customWidth="1"/>
    <col min="16" max="16" width="7.42578125" style="2" customWidth="1"/>
    <col min="17" max="17" width="8" style="2" customWidth="1"/>
    <col min="18" max="18" width="8.7109375" style="2" customWidth="1"/>
    <col min="19" max="19" width="6.28515625" style="2" customWidth="1"/>
    <col min="20" max="20" width="11.28515625" style="2" customWidth="1"/>
    <col min="21" max="21" width="7.7109375" style="2" customWidth="1"/>
    <col min="22" max="22" width="10.42578125" style="2" customWidth="1"/>
    <col min="23" max="16384" width="9.140625" style="2"/>
  </cols>
  <sheetData>
    <row r="1" spans="1:25" x14ac:dyDescent="0.25">
      <c r="O1" s="2" t="s">
        <v>68</v>
      </c>
    </row>
    <row r="2" spans="1:25" x14ac:dyDescent="0.25">
      <c r="M2" s="73" t="s">
        <v>66</v>
      </c>
      <c r="N2" s="73"/>
      <c r="O2" s="73"/>
      <c r="P2" s="73"/>
      <c r="Q2" s="73"/>
      <c r="R2" s="73"/>
      <c r="S2" s="73"/>
    </row>
    <row r="3" spans="1:25" x14ac:dyDescent="0.25">
      <c r="M3" s="45"/>
      <c r="N3" s="45" t="s">
        <v>67</v>
      </c>
      <c r="O3" s="45" t="s">
        <v>75</v>
      </c>
      <c r="P3" s="73" t="s">
        <v>76</v>
      </c>
      <c r="Q3" s="73"/>
      <c r="R3" s="73"/>
      <c r="S3" s="45"/>
    </row>
    <row r="4" spans="1:25" ht="15" x14ac:dyDescent="0.3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1"/>
    </row>
    <row r="5" spans="1:25" x14ac:dyDescent="0.25">
      <c r="A5" s="75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3"/>
    </row>
    <row r="6" spans="1:25" ht="16.149999999999999" customHeight="1" x14ac:dyDescent="0.25">
      <c r="A6" s="76" t="s">
        <v>2</v>
      </c>
      <c r="B6" s="78" t="s">
        <v>3</v>
      </c>
      <c r="C6" s="79" t="s">
        <v>4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1"/>
      <c r="R6" s="4"/>
      <c r="S6" s="82" t="s">
        <v>5</v>
      </c>
    </row>
    <row r="7" spans="1:25" ht="15.6" customHeight="1" x14ac:dyDescent="0.25">
      <c r="A7" s="77"/>
      <c r="B7" s="78"/>
      <c r="C7" s="85" t="s">
        <v>6</v>
      </c>
      <c r="D7" s="86"/>
      <c r="E7" s="86"/>
      <c r="F7" s="86"/>
      <c r="G7" s="86"/>
      <c r="H7" s="86"/>
      <c r="I7" s="87"/>
      <c r="J7" s="46"/>
      <c r="K7" s="85" t="s">
        <v>7</v>
      </c>
      <c r="L7" s="86"/>
      <c r="M7" s="86"/>
      <c r="N7" s="86"/>
      <c r="O7" s="86"/>
      <c r="P7" s="86"/>
      <c r="Q7" s="87"/>
      <c r="R7" s="6"/>
      <c r="S7" s="83"/>
    </row>
    <row r="8" spans="1:25" s="9" customFormat="1" ht="10.9" customHeight="1" x14ac:dyDescent="0.25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3"/>
    </row>
    <row r="9" spans="1:25" s="9" customFormat="1" ht="30.6" customHeight="1" x14ac:dyDescent="0.25">
      <c r="A9" s="63"/>
      <c r="B9" s="65" t="s">
        <v>8</v>
      </c>
      <c r="C9" s="10" t="s">
        <v>9</v>
      </c>
      <c r="D9" s="11" t="s">
        <v>10</v>
      </c>
      <c r="E9" s="11" t="s">
        <v>11</v>
      </c>
      <c r="F9" s="67" t="s">
        <v>12</v>
      </c>
      <c r="G9" s="69" t="s">
        <v>13</v>
      </c>
      <c r="H9" s="70"/>
      <c r="I9" s="58" t="s">
        <v>77</v>
      </c>
      <c r="J9" s="59"/>
      <c r="K9" s="10" t="s">
        <v>9</v>
      </c>
      <c r="L9" s="11" t="s">
        <v>10</v>
      </c>
      <c r="M9" s="11" t="s">
        <v>11</v>
      </c>
      <c r="N9" s="71" t="s">
        <v>12</v>
      </c>
      <c r="O9" s="56" t="s">
        <v>13</v>
      </c>
      <c r="P9" s="57"/>
      <c r="Q9" s="58" t="s">
        <v>77</v>
      </c>
      <c r="R9" s="59"/>
      <c r="S9" s="83"/>
    </row>
    <row r="10" spans="1:25" s="9" customFormat="1" ht="48" customHeight="1" x14ac:dyDescent="0.25">
      <c r="A10" s="64"/>
      <c r="B10" s="66"/>
      <c r="C10" s="44" t="s">
        <v>14</v>
      </c>
      <c r="D10" s="44" t="s">
        <v>15</v>
      </c>
      <c r="E10" s="44" t="s">
        <v>16</v>
      </c>
      <c r="F10" s="68"/>
      <c r="G10" s="13" t="s">
        <v>17</v>
      </c>
      <c r="H10" s="13" t="s">
        <v>18</v>
      </c>
      <c r="I10" s="14" t="s">
        <v>19</v>
      </c>
      <c r="J10" s="15" t="s">
        <v>20</v>
      </c>
      <c r="K10" s="16" t="s">
        <v>14</v>
      </c>
      <c r="L10" s="16" t="s">
        <v>15</v>
      </c>
      <c r="M10" s="16" t="s">
        <v>16</v>
      </c>
      <c r="N10" s="72"/>
      <c r="O10" s="13" t="s">
        <v>69</v>
      </c>
      <c r="P10" s="13" t="s">
        <v>18</v>
      </c>
      <c r="Q10" s="14" t="s">
        <v>21</v>
      </c>
      <c r="R10" s="15" t="s">
        <v>20</v>
      </c>
      <c r="S10" s="84"/>
    </row>
    <row r="11" spans="1:25" x14ac:dyDescent="0.25">
      <c r="A11" s="17" t="s">
        <v>22</v>
      </c>
      <c r="B11" s="60" t="s">
        <v>23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2"/>
      <c r="R11" s="17"/>
      <c r="S11" s="18"/>
      <c r="Y11" s="19"/>
    </row>
    <row r="12" spans="1:25" x14ac:dyDescent="0.25">
      <c r="A12" s="20" t="s">
        <v>24</v>
      </c>
      <c r="B12" s="21" t="s">
        <v>25</v>
      </c>
      <c r="C12" s="22">
        <v>1.3</v>
      </c>
      <c r="D12" s="22">
        <v>1.3</v>
      </c>
      <c r="E12" s="22">
        <v>1.3</v>
      </c>
      <c r="F12" s="22">
        <f>(C12+D12+E12)/3</f>
        <v>1.3</v>
      </c>
      <c r="G12" s="23">
        <v>0.23</v>
      </c>
      <c r="H12" s="22">
        <v>0.1</v>
      </c>
      <c r="I12" s="24">
        <f>S12*F12*G12*1.0305*1.0649</f>
        <v>19.116064700342999</v>
      </c>
      <c r="J12" s="24">
        <f>S12*F12*H12*1.0305*1.0649</f>
        <v>8.3113324784099998</v>
      </c>
      <c r="K12" s="23"/>
      <c r="L12" s="23"/>
      <c r="M12" s="23"/>
      <c r="N12" s="23"/>
      <c r="O12" s="23"/>
      <c r="P12" s="23"/>
      <c r="Q12" s="23"/>
      <c r="R12" s="25"/>
      <c r="S12" s="26">
        <v>58.26</v>
      </c>
      <c r="T12" s="27"/>
      <c r="Y12" s="28"/>
    </row>
    <row r="13" spans="1:25" ht="14.25" customHeight="1" x14ac:dyDescent="0.25">
      <c r="A13" s="20" t="s">
        <v>26</v>
      </c>
      <c r="B13" s="21" t="s">
        <v>27</v>
      </c>
      <c r="C13" s="22">
        <v>1.3</v>
      </c>
      <c r="D13" s="22">
        <v>1.2</v>
      </c>
      <c r="E13" s="22">
        <v>1.3</v>
      </c>
      <c r="F13" s="22">
        <f>(C13+D13+E13)/3</f>
        <v>1.2666666666666666</v>
      </c>
      <c r="G13" s="23">
        <v>0.23</v>
      </c>
      <c r="H13" s="22">
        <v>0.1</v>
      </c>
      <c r="I13" s="24">
        <f t="shared" ref="I13:I14" si="0">S13*F13*G13*1.0305*1.0649</f>
        <v>18.625909195205999</v>
      </c>
      <c r="J13" s="24">
        <f t="shared" ref="J13:J14" si="1">S13*F13*H13*1.0305*1.0649</f>
        <v>8.098221389219999</v>
      </c>
      <c r="K13" s="29"/>
      <c r="L13" s="29"/>
      <c r="M13" s="23"/>
      <c r="N13" s="23"/>
      <c r="O13" s="23"/>
      <c r="P13" s="23"/>
      <c r="Q13" s="29"/>
      <c r="R13" s="30"/>
      <c r="S13" s="26">
        <v>58.26</v>
      </c>
    </row>
    <row r="14" spans="1:25" x14ac:dyDescent="0.25">
      <c r="A14" s="20" t="s">
        <v>28</v>
      </c>
      <c r="B14" s="21" t="s">
        <v>29</v>
      </c>
      <c r="C14" s="22">
        <v>1.3</v>
      </c>
      <c r="D14" s="22">
        <v>0.8</v>
      </c>
      <c r="E14" s="22">
        <v>1.3</v>
      </c>
      <c r="F14" s="22">
        <f>(C14+D14+E14)/3</f>
        <v>1.1333333333333335</v>
      </c>
      <c r="G14" s="23">
        <v>0.23</v>
      </c>
      <c r="H14" s="22">
        <v>0.1</v>
      </c>
      <c r="I14" s="24">
        <f t="shared" si="0"/>
        <v>16.665287174658001</v>
      </c>
      <c r="J14" s="24">
        <f t="shared" si="1"/>
        <v>7.2457770324600004</v>
      </c>
      <c r="K14" s="21"/>
      <c r="L14" s="21"/>
      <c r="M14" s="23"/>
      <c r="N14" s="23"/>
      <c r="O14" s="23"/>
      <c r="P14" s="23"/>
      <c r="Q14" s="21"/>
      <c r="R14" s="31"/>
      <c r="S14" s="26">
        <v>58.26</v>
      </c>
    </row>
    <row r="15" spans="1:25" x14ac:dyDescent="0.25">
      <c r="A15" s="32" t="s">
        <v>30</v>
      </c>
      <c r="B15" s="52" t="s">
        <v>31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4"/>
      <c r="R15" s="17"/>
      <c r="S15" s="26"/>
    </row>
    <row r="16" spans="1:25" x14ac:dyDescent="0.25">
      <c r="A16" s="20" t="s">
        <v>32</v>
      </c>
      <c r="B16" s="21" t="s">
        <v>25</v>
      </c>
      <c r="C16" s="22">
        <v>0.85</v>
      </c>
      <c r="D16" s="22">
        <v>1.3</v>
      </c>
      <c r="E16" s="22">
        <v>1.3</v>
      </c>
      <c r="F16" s="22">
        <f>(C16+D16+E16)/3</f>
        <v>1.1500000000000001</v>
      </c>
      <c r="G16" s="23">
        <v>0.23</v>
      </c>
      <c r="H16" s="22">
        <v>0.1</v>
      </c>
      <c r="I16" s="24">
        <f>S16*F16*G16*1.0305*1.0649</f>
        <v>16.910364927226503</v>
      </c>
      <c r="J16" s="24">
        <f>S16*F16*H16*1.0305*1.0649</f>
        <v>7.3523325770550008</v>
      </c>
      <c r="K16" s="23"/>
      <c r="L16" s="23"/>
      <c r="M16" s="23"/>
      <c r="N16" s="23"/>
      <c r="O16" s="23"/>
      <c r="P16" s="23"/>
      <c r="Q16" s="23"/>
      <c r="R16" s="25"/>
      <c r="S16" s="26">
        <v>58.26</v>
      </c>
    </row>
    <row r="17" spans="1:28" x14ac:dyDescent="0.25">
      <c r="A17" s="20" t="s">
        <v>33</v>
      </c>
      <c r="B17" s="21" t="s">
        <v>27</v>
      </c>
      <c r="C17" s="22">
        <v>0.85</v>
      </c>
      <c r="D17" s="22">
        <v>1.2</v>
      </c>
      <c r="E17" s="22">
        <v>1.3</v>
      </c>
      <c r="F17" s="22">
        <f>(C17+D17+E17)/3</f>
        <v>1.1166666666666665</v>
      </c>
      <c r="G17" s="23">
        <v>0.23</v>
      </c>
      <c r="H17" s="22">
        <v>0.1</v>
      </c>
      <c r="I17" s="24">
        <f t="shared" ref="I17:I18" si="2">S17*F17*G17*1.0305*1.0649</f>
        <v>16.420209422089499</v>
      </c>
      <c r="J17" s="24">
        <f t="shared" ref="J17:J18" si="3">S17*F17*H17*1.0305*1.0649</f>
        <v>7.1392214878649991</v>
      </c>
      <c r="K17" s="29"/>
      <c r="L17" s="29"/>
      <c r="M17" s="29"/>
      <c r="N17" s="29"/>
      <c r="O17" s="29"/>
      <c r="P17" s="29"/>
      <c r="Q17" s="29"/>
      <c r="R17" s="30"/>
      <c r="S17" s="26">
        <v>58.26</v>
      </c>
    </row>
    <row r="18" spans="1:28" x14ac:dyDescent="0.25">
      <c r="A18" s="20" t="s">
        <v>34</v>
      </c>
      <c r="B18" s="21" t="s">
        <v>29</v>
      </c>
      <c r="C18" s="22">
        <v>0.85</v>
      </c>
      <c r="D18" s="22">
        <v>0.8</v>
      </c>
      <c r="E18" s="22">
        <v>1.3</v>
      </c>
      <c r="F18" s="22">
        <f>(C18+D18+E18)/3</f>
        <v>0.98333333333333339</v>
      </c>
      <c r="G18" s="23">
        <v>0.23</v>
      </c>
      <c r="H18" s="22">
        <v>0.1</v>
      </c>
      <c r="I18" s="24">
        <f t="shared" si="2"/>
        <v>14.4595874015415</v>
      </c>
      <c r="J18" s="24">
        <f t="shared" si="3"/>
        <v>6.2867771311049996</v>
      </c>
      <c r="K18" s="21"/>
      <c r="L18" s="21"/>
      <c r="M18" s="21"/>
      <c r="N18" s="21"/>
      <c r="O18" s="21"/>
      <c r="P18" s="21"/>
      <c r="Q18" s="21"/>
      <c r="R18" s="31"/>
      <c r="S18" s="26">
        <v>58.26</v>
      </c>
    </row>
    <row r="19" spans="1:28" ht="15" customHeight="1" x14ac:dyDescent="0.25">
      <c r="A19" s="32" t="s">
        <v>35</v>
      </c>
      <c r="B19" s="52" t="s">
        <v>36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4"/>
      <c r="R19" s="17"/>
      <c r="S19" s="26"/>
    </row>
    <row r="20" spans="1:28" x14ac:dyDescent="0.25">
      <c r="A20" s="20" t="s">
        <v>37</v>
      </c>
      <c r="B20" s="21" t="s">
        <v>25</v>
      </c>
      <c r="C20" s="22">
        <v>1.2</v>
      </c>
      <c r="D20" s="22">
        <v>1.3</v>
      </c>
      <c r="E20" s="22">
        <v>1.3</v>
      </c>
      <c r="F20" s="22">
        <f>(C20+D20+E20)/3</f>
        <v>1.2666666666666666</v>
      </c>
      <c r="G20" s="23">
        <v>0.23</v>
      </c>
      <c r="H20" s="22">
        <v>0.1</v>
      </c>
      <c r="I20" s="24">
        <f>S20*F20*G20*1.0305*1.0649</f>
        <v>18.625909195205999</v>
      </c>
      <c r="J20" s="24">
        <f>S20*F20*H20*1.0305*1.0649</f>
        <v>8.098221389219999</v>
      </c>
      <c r="K20" s="21"/>
      <c r="L20" s="21"/>
      <c r="M20" s="21"/>
      <c r="N20" s="21"/>
      <c r="O20" s="21"/>
      <c r="P20" s="21"/>
      <c r="Q20" s="21"/>
      <c r="R20" s="31"/>
      <c r="S20" s="26">
        <v>58.26</v>
      </c>
    </row>
    <row r="21" spans="1:28" x14ac:dyDescent="0.25">
      <c r="A21" s="20" t="s">
        <v>38</v>
      </c>
      <c r="B21" s="21" t="s">
        <v>27</v>
      </c>
      <c r="C21" s="22">
        <v>1.2</v>
      </c>
      <c r="D21" s="22">
        <v>1.2</v>
      </c>
      <c r="E21" s="22">
        <v>1.3</v>
      </c>
      <c r="F21" s="22">
        <f>(C21+D21+E21)/3</f>
        <v>1.2333333333333334</v>
      </c>
      <c r="G21" s="23">
        <v>0.23</v>
      </c>
      <c r="H21" s="22">
        <v>0.1</v>
      </c>
      <c r="I21" s="24">
        <f t="shared" ref="I21:I22" si="4">S21*F21*G21*1.0305*1.0649</f>
        <v>18.135753690069002</v>
      </c>
      <c r="J21" s="24">
        <f t="shared" ref="J21:J22" si="5">S21*F21*H21*1.0305*1.0649</f>
        <v>7.88511030003</v>
      </c>
      <c r="K21" s="21"/>
      <c r="L21" s="21"/>
      <c r="M21" s="21"/>
      <c r="N21" s="21"/>
      <c r="O21" s="21"/>
      <c r="P21" s="21"/>
      <c r="Q21" s="21"/>
      <c r="R21" s="31"/>
      <c r="S21" s="26">
        <v>58.26</v>
      </c>
    </row>
    <row r="22" spans="1:28" x14ac:dyDescent="0.25">
      <c r="A22" s="20" t="s">
        <v>39</v>
      </c>
      <c r="B22" s="21" t="s">
        <v>29</v>
      </c>
      <c r="C22" s="22">
        <v>1.2</v>
      </c>
      <c r="D22" s="22">
        <v>0.8</v>
      </c>
      <c r="E22" s="22">
        <v>1.3</v>
      </c>
      <c r="F22" s="22">
        <f>(C22+D22+E22)/3</f>
        <v>1.0999999999999999</v>
      </c>
      <c r="G22" s="23">
        <v>0.23</v>
      </c>
      <c r="H22" s="22">
        <v>0.1</v>
      </c>
      <c r="I22" s="24">
        <f t="shared" si="4"/>
        <v>16.175131669520997</v>
      </c>
      <c r="J22" s="24">
        <f t="shared" si="5"/>
        <v>7.0326659432699987</v>
      </c>
      <c r="K22" s="21"/>
      <c r="L22" s="21"/>
      <c r="M22" s="21"/>
      <c r="N22" s="21"/>
      <c r="O22" s="21"/>
      <c r="P22" s="21"/>
      <c r="Q22" s="21"/>
      <c r="R22" s="31"/>
      <c r="S22" s="26">
        <v>58.26</v>
      </c>
    </row>
    <row r="23" spans="1:28" x14ac:dyDescent="0.25">
      <c r="A23" s="32" t="s">
        <v>40</v>
      </c>
      <c r="B23" s="52" t="s">
        <v>41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4"/>
      <c r="R23" s="17"/>
      <c r="S23" s="26"/>
    </row>
    <row r="24" spans="1:28" x14ac:dyDescent="0.25">
      <c r="A24" s="20" t="s">
        <v>42</v>
      </c>
      <c r="B24" s="21" t="s">
        <v>25</v>
      </c>
      <c r="C24" s="22">
        <v>0.8</v>
      </c>
      <c r="D24" s="22">
        <v>1.3</v>
      </c>
      <c r="E24" s="22">
        <v>1.3</v>
      </c>
      <c r="F24" s="22">
        <f>(C24+D24+E24)/3</f>
        <v>1.1333333333333335</v>
      </c>
      <c r="G24" s="23">
        <v>0.23</v>
      </c>
      <c r="H24" s="22">
        <v>0.1</v>
      </c>
      <c r="I24" s="24">
        <f>S24*F24*G24*1.0305*1.0649</f>
        <v>16.665287174658001</v>
      </c>
      <c r="J24" s="24">
        <f>S24*F24*H24*1.0305*1.0649</f>
        <v>7.2457770324600004</v>
      </c>
      <c r="K24" s="29"/>
      <c r="L24" s="23"/>
      <c r="M24" s="29"/>
      <c r="N24" s="29"/>
      <c r="O24" s="29"/>
      <c r="P24" s="29"/>
      <c r="Q24" s="29"/>
      <c r="R24" s="30"/>
      <c r="S24" s="26">
        <v>58.26</v>
      </c>
    </row>
    <row r="25" spans="1:28" ht="15" customHeight="1" x14ac:dyDescent="0.25">
      <c r="A25" s="20" t="s">
        <v>43</v>
      </c>
      <c r="B25" s="21" t="s">
        <v>27</v>
      </c>
      <c r="C25" s="22">
        <v>0.8</v>
      </c>
      <c r="D25" s="22">
        <v>1.2</v>
      </c>
      <c r="E25" s="22">
        <v>1.3</v>
      </c>
      <c r="F25" s="22">
        <f>(C25+D25+E25)/3</f>
        <v>1.0999999999999999</v>
      </c>
      <c r="G25" s="23">
        <v>0.23</v>
      </c>
      <c r="H25" s="22">
        <v>0.1</v>
      </c>
      <c r="I25" s="24">
        <f t="shared" ref="I25:I26" si="6">S25*F25*G25*1.0305*1.0649</f>
        <v>16.175131669520997</v>
      </c>
      <c r="J25" s="24">
        <f t="shared" ref="J25:J26" si="7">S25*F25*H25*1.0305*1.0649</f>
        <v>7.0326659432699987</v>
      </c>
      <c r="K25" s="29"/>
      <c r="L25" s="29"/>
      <c r="M25" s="29"/>
      <c r="N25" s="29"/>
      <c r="O25" s="29"/>
      <c r="P25" s="29"/>
      <c r="Q25" s="33"/>
      <c r="R25" s="34"/>
      <c r="S25" s="47">
        <v>58.26</v>
      </c>
      <c r="W25" s="40"/>
      <c r="X25" s="40"/>
      <c r="Y25" s="40"/>
      <c r="Z25" s="40"/>
      <c r="AA25" s="40"/>
      <c r="AB25" s="40"/>
    </row>
    <row r="26" spans="1:28" x14ac:dyDescent="0.25">
      <c r="A26" s="20" t="s">
        <v>44</v>
      </c>
      <c r="B26" s="21" t="s">
        <v>29</v>
      </c>
      <c r="C26" s="22">
        <v>0.8</v>
      </c>
      <c r="D26" s="22">
        <v>0.8</v>
      </c>
      <c r="E26" s="22">
        <v>1.3</v>
      </c>
      <c r="F26" s="22">
        <f>(C26+D26+E26)/3</f>
        <v>0.96666666666666679</v>
      </c>
      <c r="G26" s="23">
        <v>0.23</v>
      </c>
      <c r="H26" s="22">
        <v>0.1</v>
      </c>
      <c r="I26" s="24">
        <f t="shared" si="6"/>
        <v>14.214509648973001</v>
      </c>
      <c r="J26" s="24">
        <f t="shared" si="7"/>
        <v>6.180221586510001</v>
      </c>
      <c r="K26" s="35">
        <v>0.8</v>
      </c>
      <c r="L26" s="35">
        <v>0.8</v>
      </c>
      <c r="M26" s="35">
        <v>0.8</v>
      </c>
      <c r="N26" s="35">
        <f>(K26+L26+M26)/3</f>
        <v>0.80000000000000016</v>
      </c>
      <c r="O26" s="29">
        <v>0.23</v>
      </c>
      <c r="P26" s="35">
        <v>0.1</v>
      </c>
      <c r="Q26" s="33">
        <f>S26*N26*O26*1.0305*1.0649</f>
        <v>11.763732123287999</v>
      </c>
      <c r="R26" s="34">
        <f>S26*N26*P26*1.0305*1.0649</f>
        <v>5.1146661405600007</v>
      </c>
      <c r="S26" s="26">
        <v>58.26</v>
      </c>
      <c r="V26" s="27"/>
    </row>
    <row r="27" spans="1:28" x14ac:dyDescent="0.25">
      <c r="A27" s="32" t="s">
        <v>45</v>
      </c>
      <c r="B27" s="52" t="s">
        <v>46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4"/>
      <c r="R27" s="17"/>
      <c r="S27" s="26"/>
    </row>
    <row r="28" spans="1:28" x14ac:dyDescent="0.25">
      <c r="A28" s="20" t="s">
        <v>47</v>
      </c>
      <c r="B28" s="21" t="s">
        <v>25</v>
      </c>
      <c r="C28" s="22">
        <v>0.8</v>
      </c>
      <c r="D28" s="22">
        <v>1.3</v>
      </c>
      <c r="E28" s="22">
        <v>1.3</v>
      </c>
      <c r="F28" s="22">
        <f>(C28+D28+E28)/3</f>
        <v>1.1333333333333335</v>
      </c>
      <c r="G28" s="23">
        <v>0.23</v>
      </c>
      <c r="H28" s="22">
        <v>0.1</v>
      </c>
      <c r="I28" s="24">
        <f>S28*F28*G28*1.0305*1.0649</f>
        <v>16.665287174658001</v>
      </c>
      <c r="J28" s="24">
        <f>S28*F28*H28*1.0305*1.0649</f>
        <v>7.2457770324600004</v>
      </c>
      <c r="K28" s="29"/>
      <c r="L28" s="23"/>
      <c r="M28" s="29"/>
      <c r="N28" s="29"/>
      <c r="O28" s="29"/>
      <c r="P28" s="29"/>
      <c r="Q28" s="29"/>
      <c r="R28" s="30"/>
      <c r="S28" s="26">
        <v>58.26</v>
      </c>
    </row>
    <row r="29" spans="1:28" x14ac:dyDescent="0.25">
      <c r="A29" s="20" t="s">
        <v>48</v>
      </c>
      <c r="B29" s="21" t="s">
        <v>27</v>
      </c>
      <c r="C29" s="22">
        <v>0.8</v>
      </c>
      <c r="D29" s="22">
        <v>1.2</v>
      </c>
      <c r="E29" s="22">
        <v>1.3</v>
      </c>
      <c r="F29" s="22">
        <f>(C29+D29+E29)/3</f>
        <v>1.0999999999999999</v>
      </c>
      <c r="G29" s="23">
        <v>0.23</v>
      </c>
      <c r="H29" s="22">
        <v>0.1</v>
      </c>
      <c r="I29" s="24">
        <f t="shared" ref="I29:I30" si="8">S29*F29*G29*1.0305*1.0649</f>
        <v>16.175131669520997</v>
      </c>
      <c r="J29" s="24">
        <f t="shared" ref="J29:J30" si="9">S29*F29*H29*1.0305*1.0649</f>
        <v>7.0326659432699987</v>
      </c>
      <c r="K29" s="29"/>
      <c r="L29" s="29"/>
      <c r="M29" s="29"/>
      <c r="N29" s="29"/>
      <c r="O29" s="29"/>
      <c r="P29" s="29"/>
      <c r="Q29" s="33"/>
      <c r="R29" s="34"/>
      <c r="S29" s="26">
        <v>58.26</v>
      </c>
    </row>
    <row r="30" spans="1:28" x14ac:dyDescent="0.25">
      <c r="A30" s="20" t="s">
        <v>49</v>
      </c>
      <c r="B30" s="21" t="s">
        <v>29</v>
      </c>
      <c r="C30" s="22">
        <v>0.8</v>
      </c>
      <c r="D30" s="22">
        <v>0.8</v>
      </c>
      <c r="E30" s="22">
        <v>1.3</v>
      </c>
      <c r="F30" s="22">
        <f>(C30+D30+E30)/3</f>
        <v>0.96666666666666679</v>
      </c>
      <c r="G30" s="23">
        <v>0.23</v>
      </c>
      <c r="H30" s="22">
        <v>0.1</v>
      </c>
      <c r="I30" s="24">
        <f t="shared" si="8"/>
        <v>14.214509648973001</v>
      </c>
      <c r="J30" s="24">
        <f t="shared" si="9"/>
        <v>6.180221586510001</v>
      </c>
      <c r="K30" s="35">
        <v>0.8</v>
      </c>
      <c r="L30" s="35">
        <v>0.8</v>
      </c>
      <c r="M30" s="35">
        <v>0.8</v>
      </c>
      <c r="N30" s="35">
        <f>(K30+L30+M30)/3</f>
        <v>0.80000000000000016</v>
      </c>
      <c r="O30" s="29">
        <v>0.23</v>
      </c>
      <c r="P30" s="35">
        <v>0.1</v>
      </c>
      <c r="Q30" s="33">
        <f>S30*N30*O30*1.0305*1.0649</f>
        <v>11.763732123287999</v>
      </c>
      <c r="R30" s="34">
        <f>S30*N30*P30*1.0305*1.0649</f>
        <v>5.1146661405600007</v>
      </c>
      <c r="S30" s="26">
        <v>58.26</v>
      </c>
    </row>
    <row r="31" spans="1:28" x14ac:dyDescent="0.25">
      <c r="A31" s="17" t="s">
        <v>50</v>
      </c>
      <c r="B31" s="52" t="s">
        <v>51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4"/>
      <c r="R31" s="17"/>
      <c r="S31" s="26"/>
    </row>
    <row r="32" spans="1:28" x14ac:dyDescent="0.25">
      <c r="A32" s="20" t="s">
        <v>52</v>
      </c>
      <c r="B32" s="21" t="s">
        <v>25</v>
      </c>
      <c r="C32" s="22">
        <v>0.8</v>
      </c>
      <c r="D32" s="22">
        <v>1.3</v>
      </c>
      <c r="E32" s="22">
        <v>1.3</v>
      </c>
      <c r="F32" s="22">
        <f>(C32+D32+E32)/3</f>
        <v>1.1333333333333335</v>
      </c>
      <c r="G32" s="23">
        <v>0.23</v>
      </c>
      <c r="H32" s="22">
        <v>0.1</v>
      </c>
      <c r="I32" s="24">
        <f>S32*F32*G32*1.0305*1.0649</f>
        <v>16.665287174658001</v>
      </c>
      <c r="J32" s="24">
        <f>S32*F32*H32*1.0305*1.0649</f>
        <v>7.2457770324600004</v>
      </c>
      <c r="K32" s="29"/>
      <c r="L32" s="23"/>
      <c r="M32" s="23"/>
      <c r="N32" s="23"/>
      <c r="O32" s="23"/>
      <c r="P32" s="23"/>
      <c r="Q32" s="29"/>
      <c r="R32" s="30"/>
      <c r="S32" s="26">
        <v>58.26</v>
      </c>
    </row>
    <row r="33" spans="1:19" x14ac:dyDescent="0.25">
      <c r="A33" s="20" t="s">
        <v>53</v>
      </c>
      <c r="B33" s="21" t="s">
        <v>27</v>
      </c>
      <c r="C33" s="22">
        <v>0.8</v>
      </c>
      <c r="D33" s="22">
        <v>1.1000000000000001</v>
      </c>
      <c r="E33" s="22">
        <v>1.3</v>
      </c>
      <c r="F33" s="22">
        <f>(C33+D33+E33)/3</f>
        <v>1.0666666666666667</v>
      </c>
      <c r="G33" s="23">
        <v>0.23</v>
      </c>
      <c r="H33" s="22">
        <v>0.1</v>
      </c>
      <c r="I33" s="24">
        <f t="shared" ref="I33:I34" si="10">S33*F33*G33*1.0305*1.0649</f>
        <v>15.684976164383999</v>
      </c>
      <c r="J33" s="24">
        <f t="shared" ref="J33:J34" si="11">S33*F33*H33*1.0305*1.0649</f>
        <v>6.8195548540799997</v>
      </c>
      <c r="K33" s="29"/>
      <c r="L33" s="29"/>
      <c r="M33" s="29"/>
      <c r="N33" s="29"/>
      <c r="O33" s="29"/>
      <c r="P33" s="29"/>
      <c r="Q33" s="33"/>
      <c r="R33" s="34"/>
      <c r="S33" s="26">
        <v>58.26</v>
      </c>
    </row>
    <row r="34" spans="1:19" x14ac:dyDescent="0.25">
      <c r="A34" s="20" t="s">
        <v>54</v>
      </c>
      <c r="B34" s="21" t="s">
        <v>29</v>
      </c>
      <c r="C34" s="22">
        <v>0.8</v>
      </c>
      <c r="D34" s="22">
        <v>0.8</v>
      </c>
      <c r="E34" s="22">
        <v>1.3</v>
      </c>
      <c r="F34" s="22">
        <f>(C34+D34+E34)/3</f>
        <v>0.96666666666666679</v>
      </c>
      <c r="G34" s="23">
        <v>0.23</v>
      </c>
      <c r="H34" s="22">
        <v>0.1</v>
      </c>
      <c r="I34" s="24">
        <f t="shared" si="10"/>
        <v>14.214509648973001</v>
      </c>
      <c r="J34" s="24">
        <f t="shared" si="11"/>
        <v>6.180221586510001</v>
      </c>
      <c r="K34" s="35">
        <v>0.8</v>
      </c>
      <c r="L34" s="35">
        <v>0.8</v>
      </c>
      <c r="M34" s="35">
        <v>0.8</v>
      </c>
      <c r="N34" s="35">
        <f>(K34+L34+M34)/3</f>
        <v>0.80000000000000016</v>
      </c>
      <c r="O34" s="29">
        <v>0.23</v>
      </c>
      <c r="P34" s="35">
        <v>0.1</v>
      </c>
      <c r="Q34" s="33">
        <f>S34*N34*O34*1.0305*1.0649</f>
        <v>11.763732123287999</v>
      </c>
      <c r="R34" s="34">
        <f>S34*N34*P34*1.0305*1.0649</f>
        <v>5.1146661405600007</v>
      </c>
      <c r="S34" s="26">
        <v>58.26</v>
      </c>
    </row>
    <row r="35" spans="1:19" x14ac:dyDescent="0.25">
      <c r="A35" s="32" t="s">
        <v>55</v>
      </c>
      <c r="B35" s="52" t="s">
        <v>56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4"/>
      <c r="R35" s="17"/>
      <c r="S35" s="26"/>
    </row>
    <row r="36" spans="1:19" x14ac:dyDescent="0.25">
      <c r="A36" s="20" t="s">
        <v>57</v>
      </c>
      <c r="B36" s="21" t="s">
        <v>25</v>
      </c>
      <c r="C36" s="22">
        <v>1.3</v>
      </c>
      <c r="D36" s="22">
        <v>1.3</v>
      </c>
      <c r="E36" s="22">
        <v>1.3</v>
      </c>
      <c r="F36" s="22">
        <f>(C36+D36+E36)/3</f>
        <v>1.3</v>
      </c>
      <c r="G36" s="23">
        <v>0.23</v>
      </c>
      <c r="H36" s="22">
        <v>0.1</v>
      </c>
      <c r="I36" s="24">
        <f>S36*F36*G36*1.0305*1.0649</f>
        <v>19.116064700342999</v>
      </c>
      <c r="J36" s="24">
        <f>S36*F36*H36*1.0305*1.0649</f>
        <v>8.3113324784099998</v>
      </c>
      <c r="K36" s="29"/>
      <c r="L36" s="23"/>
      <c r="M36" s="23"/>
      <c r="N36" s="23"/>
      <c r="O36" s="23"/>
      <c r="P36" s="23"/>
      <c r="Q36" s="29"/>
      <c r="R36" s="30"/>
      <c r="S36" s="26">
        <v>58.26</v>
      </c>
    </row>
    <row r="37" spans="1:19" x14ac:dyDescent="0.25">
      <c r="A37" s="20" t="s">
        <v>58</v>
      </c>
      <c r="B37" s="21" t="s">
        <v>27</v>
      </c>
      <c r="C37" s="22">
        <v>1.3</v>
      </c>
      <c r="D37" s="22">
        <v>1.2</v>
      </c>
      <c r="E37" s="22">
        <v>1.3</v>
      </c>
      <c r="F37" s="22">
        <f>(C37+D37+E37)/3</f>
        <v>1.2666666666666666</v>
      </c>
      <c r="G37" s="23">
        <v>0.23</v>
      </c>
      <c r="H37" s="22">
        <v>0.1</v>
      </c>
      <c r="I37" s="24">
        <f t="shared" ref="I37:I38" si="12">S37*F37*G37*1.0305*1.0649</f>
        <v>18.625909195205999</v>
      </c>
      <c r="J37" s="24">
        <f>S37*F37*H37*1.0305*1.0649</f>
        <v>8.098221389219999</v>
      </c>
      <c r="K37" s="29"/>
      <c r="L37" s="29"/>
      <c r="M37" s="29"/>
      <c r="N37" s="29"/>
      <c r="O37" s="29"/>
      <c r="P37" s="29"/>
      <c r="Q37" s="29"/>
      <c r="R37" s="30"/>
      <c r="S37" s="26">
        <v>58.26</v>
      </c>
    </row>
    <row r="38" spans="1:19" x14ac:dyDescent="0.25">
      <c r="A38" s="20" t="s">
        <v>59</v>
      </c>
      <c r="B38" s="21" t="s">
        <v>29</v>
      </c>
      <c r="C38" s="22">
        <v>1.3</v>
      </c>
      <c r="D38" s="22">
        <v>0.8</v>
      </c>
      <c r="E38" s="22">
        <v>1.3</v>
      </c>
      <c r="F38" s="22">
        <f>(C38+D38+E38)/3</f>
        <v>1.1333333333333335</v>
      </c>
      <c r="G38" s="23">
        <v>0.23</v>
      </c>
      <c r="H38" s="22">
        <v>0.1</v>
      </c>
      <c r="I38" s="24">
        <f t="shared" si="12"/>
        <v>16.665287174658001</v>
      </c>
      <c r="J38" s="24">
        <f t="shared" ref="J38" si="13">S38*F38*H38*1.0305</f>
        <v>6.8041854000000006</v>
      </c>
      <c r="K38" s="35">
        <v>0.8</v>
      </c>
      <c r="L38" s="35">
        <v>0.8</v>
      </c>
      <c r="M38" s="35">
        <v>0.8</v>
      </c>
      <c r="N38" s="35">
        <f>(K38+L38+M38)/3</f>
        <v>0.80000000000000016</v>
      </c>
      <c r="O38" s="29">
        <v>0.23</v>
      </c>
      <c r="P38" s="35">
        <v>0.1</v>
      </c>
      <c r="Q38" s="33">
        <f>S38*N38*O38*1.0305*1.0649</f>
        <v>11.763732123287999</v>
      </c>
      <c r="R38" s="34">
        <f>S38*N38*P38*1.0305*1.0649</f>
        <v>5.1146661405600007</v>
      </c>
      <c r="S38" s="26">
        <v>58.26</v>
      </c>
    </row>
    <row r="39" spans="1:19" x14ac:dyDescent="0.25">
      <c r="A39" s="32" t="s">
        <v>60</v>
      </c>
      <c r="B39" s="52" t="s">
        <v>61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4"/>
      <c r="R39" s="17"/>
      <c r="S39" s="26"/>
    </row>
    <row r="40" spans="1:19" x14ac:dyDescent="0.25">
      <c r="A40" s="20" t="s">
        <v>62</v>
      </c>
      <c r="B40" s="21" t="s">
        <v>25</v>
      </c>
      <c r="C40" s="22">
        <v>0.8</v>
      </c>
      <c r="D40" s="22">
        <v>1.3</v>
      </c>
      <c r="E40" s="22">
        <v>1.3</v>
      </c>
      <c r="F40" s="22">
        <f>(C40+D40+E40)/3</f>
        <v>1.1333333333333335</v>
      </c>
      <c r="G40" s="23">
        <v>0.23</v>
      </c>
      <c r="H40" s="22">
        <v>0.1</v>
      </c>
      <c r="I40" s="24">
        <f>S40*F40*G40*1.0305*1.0649</f>
        <v>16.665287174658001</v>
      </c>
      <c r="J40" s="24">
        <f>S40*F40*H40*1.0305*1.0649</f>
        <v>7.2457770324600004</v>
      </c>
      <c r="K40" s="29"/>
      <c r="L40" s="23"/>
      <c r="M40" s="23"/>
      <c r="N40" s="23"/>
      <c r="O40" s="23"/>
      <c r="P40" s="23"/>
      <c r="Q40" s="29"/>
      <c r="R40" s="30"/>
      <c r="S40" s="26">
        <v>58.26</v>
      </c>
    </row>
    <row r="41" spans="1:19" x14ac:dyDescent="0.25">
      <c r="A41" s="20" t="s">
        <v>63</v>
      </c>
      <c r="B41" s="21" t="s">
        <v>27</v>
      </c>
      <c r="C41" s="22">
        <v>0.8</v>
      </c>
      <c r="D41" s="22">
        <v>1.2</v>
      </c>
      <c r="E41" s="22">
        <v>1.3</v>
      </c>
      <c r="F41" s="22">
        <f>(C41+D41+E41)/3</f>
        <v>1.0999999999999999</v>
      </c>
      <c r="G41" s="23">
        <v>0.23</v>
      </c>
      <c r="H41" s="22">
        <v>0.1</v>
      </c>
      <c r="I41" s="24">
        <f t="shared" ref="I41:I42" si="14">S41*F41*G41*1.0305*1.0649</f>
        <v>16.175131669520997</v>
      </c>
      <c r="J41" s="24">
        <f t="shared" ref="J41:J42" si="15">S41*F41*H41*1.0305*1.0649</f>
        <v>7.0326659432699987</v>
      </c>
      <c r="K41" s="29"/>
      <c r="L41" s="29"/>
      <c r="M41" s="29"/>
      <c r="N41" s="29"/>
      <c r="O41" s="29"/>
      <c r="P41" s="29"/>
      <c r="Q41" s="29"/>
      <c r="R41" s="30"/>
      <c r="S41" s="26">
        <v>58.26</v>
      </c>
    </row>
    <row r="42" spans="1:19" x14ac:dyDescent="0.25">
      <c r="A42" s="20" t="s">
        <v>64</v>
      </c>
      <c r="B42" s="21" t="s">
        <v>29</v>
      </c>
      <c r="C42" s="22">
        <v>0.8</v>
      </c>
      <c r="D42" s="22">
        <v>0.8</v>
      </c>
      <c r="E42" s="22">
        <v>1.3</v>
      </c>
      <c r="F42" s="22">
        <f>(C42+D42+E42)/3</f>
        <v>0.96666666666666679</v>
      </c>
      <c r="G42" s="23">
        <v>0.23</v>
      </c>
      <c r="H42" s="22">
        <v>0.1</v>
      </c>
      <c r="I42" s="24">
        <f t="shared" si="14"/>
        <v>14.214509648973001</v>
      </c>
      <c r="J42" s="24">
        <f t="shared" si="15"/>
        <v>6.180221586510001</v>
      </c>
      <c r="K42" s="35">
        <v>0.8</v>
      </c>
      <c r="L42" s="35">
        <v>0.8</v>
      </c>
      <c r="M42" s="35">
        <v>0.8</v>
      </c>
      <c r="N42" s="35">
        <f>(K42+L42+M42)/3</f>
        <v>0.80000000000000016</v>
      </c>
      <c r="O42" s="29">
        <v>0.23</v>
      </c>
      <c r="P42" s="35">
        <v>0.1</v>
      </c>
      <c r="Q42" s="33">
        <f>S42*N42*O42*1.0305*1.0649</f>
        <v>11.763732123287999</v>
      </c>
      <c r="R42" s="34">
        <f>S42*N42*P42*1.0305*1.0649</f>
        <v>5.1146661405600007</v>
      </c>
      <c r="S42" s="26">
        <v>58.26</v>
      </c>
    </row>
    <row r="43" spans="1:19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</row>
    <row r="44" spans="1:19" x14ac:dyDescent="0.25">
      <c r="A44" s="55" t="s">
        <v>65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43"/>
    </row>
  </sheetData>
  <mergeCells count="27">
    <mergeCell ref="M2:S2"/>
    <mergeCell ref="P3:R3"/>
    <mergeCell ref="A4:Q4"/>
    <mergeCell ref="A5:Q5"/>
    <mergeCell ref="A6:A7"/>
    <mergeCell ref="B6:B7"/>
    <mergeCell ref="C6:Q6"/>
    <mergeCell ref="S6:S10"/>
    <mergeCell ref="C7:I7"/>
    <mergeCell ref="K7:Q7"/>
    <mergeCell ref="B23:Q23"/>
    <mergeCell ref="A9:A10"/>
    <mergeCell ref="B9:B10"/>
    <mergeCell ref="F9:F10"/>
    <mergeCell ref="G9:H9"/>
    <mergeCell ref="I9:J9"/>
    <mergeCell ref="N9:N10"/>
    <mergeCell ref="O9:P9"/>
    <mergeCell ref="Q9:R9"/>
    <mergeCell ref="B11:Q11"/>
    <mergeCell ref="B15:Q15"/>
    <mergeCell ref="B19:Q19"/>
    <mergeCell ref="B27:Q27"/>
    <mergeCell ref="B31:Q31"/>
    <mergeCell ref="B35:Q35"/>
    <mergeCell ref="B39:Q39"/>
    <mergeCell ref="A44:Q44"/>
  </mergeCells>
  <pageMargins left="0.19685039370078741" right="0.19685039370078741" top="0" bottom="0" header="0.51181102362204722" footer="0.51181102362204722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4"/>
  <sheetViews>
    <sheetView workbookViewId="0">
      <selection activeCell="Z13" sqref="Z13"/>
    </sheetView>
  </sheetViews>
  <sheetFormatPr defaultColWidth="9.140625" defaultRowHeight="13.5" x14ac:dyDescent="0.25"/>
  <cols>
    <col min="1" max="1" width="4.28515625" style="2" customWidth="1"/>
    <col min="2" max="2" width="25.5703125" style="2" customWidth="1"/>
    <col min="3" max="3" width="6.28515625" style="2" customWidth="1"/>
    <col min="4" max="4" width="6.140625" style="2" customWidth="1"/>
    <col min="5" max="5" width="6.28515625" style="2" customWidth="1"/>
    <col min="6" max="7" width="5.28515625" style="2" customWidth="1"/>
    <col min="8" max="8" width="7.140625" style="2" customWidth="1"/>
    <col min="9" max="9" width="7.28515625" style="2" customWidth="1"/>
    <col min="10" max="10" width="7.85546875" style="2" customWidth="1"/>
    <col min="11" max="11" width="6" style="2" customWidth="1"/>
    <col min="12" max="13" width="6.140625" style="2" customWidth="1"/>
    <col min="14" max="14" width="4.7109375" style="2" customWidth="1"/>
    <col min="15" max="15" width="6.42578125" style="2" customWidth="1"/>
    <col min="16" max="16" width="7.42578125" style="2" customWidth="1"/>
    <col min="17" max="17" width="8" style="2" customWidth="1"/>
    <col min="18" max="18" width="8.7109375" style="2" customWidth="1"/>
    <col min="19" max="19" width="6.28515625" style="2" customWidth="1"/>
    <col min="20" max="20" width="11.28515625" style="2" customWidth="1"/>
    <col min="21" max="21" width="10.42578125" style="2" customWidth="1"/>
    <col min="22" max="16384" width="9.140625" style="2"/>
  </cols>
  <sheetData>
    <row r="1" spans="1:24" x14ac:dyDescent="0.25">
      <c r="O1" s="2" t="s">
        <v>68</v>
      </c>
    </row>
    <row r="2" spans="1:24" x14ac:dyDescent="0.25">
      <c r="M2" s="73" t="s">
        <v>66</v>
      </c>
      <c r="N2" s="73"/>
      <c r="O2" s="73"/>
      <c r="P2" s="73"/>
      <c r="Q2" s="73"/>
      <c r="R2" s="73"/>
      <c r="S2" s="73"/>
    </row>
    <row r="3" spans="1:24" x14ac:dyDescent="0.25">
      <c r="M3" s="39"/>
      <c r="N3" s="39" t="s">
        <v>67</v>
      </c>
      <c r="O3" s="41" t="s">
        <v>72</v>
      </c>
      <c r="P3" s="88" t="s">
        <v>71</v>
      </c>
      <c r="Q3" s="88"/>
      <c r="R3" s="88"/>
      <c r="S3" s="39"/>
    </row>
    <row r="4" spans="1:24" ht="15" x14ac:dyDescent="0.3">
      <c r="A4" s="74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1"/>
    </row>
    <row r="5" spans="1:24" x14ac:dyDescent="0.25">
      <c r="A5" s="75" t="s">
        <v>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3"/>
    </row>
    <row r="6" spans="1:24" ht="16.149999999999999" customHeight="1" x14ac:dyDescent="0.25">
      <c r="A6" s="76" t="s">
        <v>2</v>
      </c>
      <c r="B6" s="78" t="s">
        <v>3</v>
      </c>
      <c r="C6" s="79" t="s">
        <v>4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1"/>
      <c r="R6" s="4"/>
      <c r="S6" s="82" t="s">
        <v>5</v>
      </c>
    </row>
    <row r="7" spans="1:24" ht="15.6" customHeight="1" x14ac:dyDescent="0.25">
      <c r="A7" s="77"/>
      <c r="B7" s="78"/>
      <c r="C7" s="85" t="s">
        <v>6</v>
      </c>
      <c r="D7" s="86"/>
      <c r="E7" s="86"/>
      <c r="F7" s="86"/>
      <c r="G7" s="86"/>
      <c r="H7" s="86"/>
      <c r="I7" s="87"/>
      <c r="J7" s="5"/>
      <c r="K7" s="85" t="s">
        <v>7</v>
      </c>
      <c r="L7" s="86"/>
      <c r="M7" s="86"/>
      <c r="N7" s="86"/>
      <c r="O7" s="86"/>
      <c r="P7" s="86"/>
      <c r="Q7" s="87"/>
      <c r="R7" s="6"/>
      <c r="S7" s="83"/>
    </row>
    <row r="8" spans="1:24" s="9" customFormat="1" ht="10.9" customHeight="1" x14ac:dyDescent="0.25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3"/>
    </row>
    <row r="9" spans="1:24" s="9" customFormat="1" ht="35.25" customHeight="1" x14ac:dyDescent="0.25">
      <c r="A9" s="63"/>
      <c r="B9" s="65" t="s">
        <v>8</v>
      </c>
      <c r="C9" s="10" t="s">
        <v>9</v>
      </c>
      <c r="D9" s="11" t="s">
        <v>10</v>
      </c>
      <c r="E9" s="11" t="s">
        <v>11</v>
      </c>
      <c r="F9" s="67" t="s">
        <v>12</v>
      </c>
      <c r="G9" s="69" t="s">
        <v>13</v>
      </c>
      <c r="H9" s="70"/>
      <c r="I9" s="58" t="s">
        <v>70</v>
      </c>
      <c r="J9" s="59"/>
      <c r="K9" s="10" t="s">
        <v>9</v>
      </c>
      <c r="L9" s="11" t="s">
        <v>10</v>
      </c>
      <c r="M9" s="11" t="s">
        <v>11</v>
      </c>
      <c r="N9" s="71" t="s">
        <v>12</v>
      </c>
      <c r="O9" s="56" t="s">
        <v>13</v>
      </c>
      <c r="P9" s="57"/>
      <c r="Q9" s="58" t="s">
        <v>70</v>
      </c>
      <c r="R9" s="59"/>
      <c r="S9" s="83"/>
    </row>
    <row r="10" spans="1:24" s="9" customFormat="1" ht="51.75" customHeight="1" x14ac:dyDescent="0.25">
      <c r="A10" s="64"/>
      <c r="B10" s="66"/>
      <c r="C10" s="12" t="s">
        <v>14</v>
      </c>
      <c r="D10" s="12" t="s">
        <v>15</v>
      </c>
      <c r="E10" s="12" t="s">
        <v>16</v>
      </c>
      <c r="F10" s="68"/>
      <c r="G10" s="13" t="s">
        <v>17</v>
      </c>
      <c r="H10" s="13" t="s">
        <v>73</v>
      </c>
      <c r="I10" s="14" t="s">
        <v>19</v>
      </c>
      <c r="J10" s="15" t="s">
        <v>74</v>
      </c>
      <c r="K10" s="16" t="s">
        <v>14</v>
      </c>
      <c r="L10" s="16" t="s">
        <v>15</v>
      </c>
      <c r="M10" s="16" t="s">
        <v>16</v>
      </c>
      <c r="N10" s="72"/>
      <c r="O10" s="13" t="s">
        <v>69</v>
      </c>
      <c r="P10" s="13" t="s">
        <v>18</v>
      </c>
      <c r="Q10" s="14" t="s">
        <v>21</v>
      </c>
      <c r="R10" s="15" t="s">
        <v>20</v>
      </c>
      <c r="S10" s="84"/>
      <c r="U10" s="51" t="s">
        <v>17</v>
      </c>
      <c r="V10" s="51" t="s">
        <v>78</v>
      </c>
    </row>
    <row r="11" spans="1:24" x14ac:dyDescent="0.25">
      <c r="A11" s="17" t="s">
        <v>22</v>
      </c>
      <c r="B11" s="60" t="s">
        <v>23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2"/>
      <c r="R11" s="17"/>
      <c r="S11" s="18"/>
      <c r="X11" s="19"/>
    </row>
    <row r="12" spans="1:24" x14ac:dyDescent="0.25">
      <c r="A12" s="20" t="s">
        <v>24</v>
      </c>
      <c r="B12" s="21" t="s">
        <v>25</v>
      </c>
      <c r="C12" s="22">
        <v>1.3</v>
      </c>
      <c r="D12" s="22">
        <v>1.3</v>
      </c>
      <c r="E12" s="22">
        <v>1.3</v>
      </c>
      <c r="F12" s="22">
        <f>(C12+D12+E12)/3</f>
        <v>1.3</v>
      </c>
      <c r="G12" s="48">
        <v>0.2</v>
      </c>
      <c r="H12" s="48">
        <v>0.09</v>
      </c>
      <c r="I12" s="24">
        <f>S12*F12*G12</f>
        <v>26.507000000000001</v>
      </c>
      <c r="J12" s="24">
        <f>S12*F12*H12</f>
        <v>11.928149999999999</v>
      </c>
      <c r="K12" s="23"/>
      <c r="L12" s="23"/>
      <c r="M12" s="23"/>
      <c r="N12" s="23"/>
      <c r="O12" s="23"/>
      <c r="P12" s="23"/>
      <c r="Q12" s="23"/>
      <c r="R12" s="25"/>
      <c r="S12" s="47">
        <v>101.95</v>
      </c>
      <c r="T12" s="27"/>
      <c r="U12" s="50">
        <f>I12-'2022 (2)'!I12</f>
        <v>7.3909352996570021</v>
      </c>
      <c r="V12" s="50">
        <f>J12-'2022 (2)'!J12</f>
        <v>3.6168175215899989</v>
      </c>
      <c r="X12" s="28"/>
    </row>
    <row r="13" spans="1:24" ht="14.25" customHeight="1" x14ac:dyDescent="0.25">
      <c r="A13" s="20" t="s">
        <v>26</v>
      </c>
      <c r="B13" s="21" t="s">
        <v>27</v>
      </c>
      <c r="C13" s="22">
        <v>1.3</v>
      </c>
      <c r="D13" s="22">
        <v>1.2</v>
      </c>
      <c r="E13" s="22">
        <v>1.3</v>
      </c>
      <c r="F13" s="22">
        <f>(C13+D13+E13)/3</f>
        <v>1.2666666666666666</v>
      </c>
      <c r="G13" s="48">
        <v>0.2</v>
      </c>
      <c r="H13" s="48">
        <v>0.09</v>
      </c>
      <c r="I13" s="24">
        <f t="shared" ref="I13:I14" si="0">S13*F13*G13</f>
        <v>25.827333333333332</v>
      </c>
      <c r="J13" s="24">
        <f t="shared" ref="J13:J14" si="1">S13*F13*H13</f>
        <v>11.622299999999999</v>
      </c>
      <c r="K13" s="29"/>
      <c r="L13" s="29"/>
      <c r="M13" s="23"/>
      <c r="N13" s="23"/>
      <c r="O13" s="23"/>
      <c r="P13" s="23"/>
      <c r="Q13" s="29"/>
      <c r="R13" s="30"/>
      <c r="S13" s="47">
        <v>101.95</v>
      </c>
      <c r="U13" s="50">
        <f>I13-'2022 (2)'!I13</f>
        <v>7.201424138127333</v>
      </c>
      <c r="V13" s="50">
        <f>J13-'2022 (2)'!J13</f>
        <v>3.5240786107800002</v>
      </c>
    </row>
    <row r="14" spans="1:24" x14ac:dyDescent="0.25">
      <c r="A14" s="20" t="s">
        <v>28</v>
      </c>
      <c r="B14" s="21" t="s">
        <v>29</v>
      </c>
      <c r="C14" s="22">
        <v>1.3</v>
      </c>
      <c r="D14" s="22">
        <v>0.8</v>
      </c>
      <c r="E14" s="22">
        <v>1.3</v>
      </c>
      <c r="F14" s="22">
        <f>(C14+D14+E14)/3</f>
        <v>1.1333333333333335</v>
      </c>
      <c r="G14" s="48">
        <v>0.2</v>
      </c>
      <c r="H14" s="48">
        <v>0.09</v>
      </c>
      <c r="I14" s="24">
        <f t="shared" si="0"/>
        <v>23.108666666666672</v>
      </c>
      <c r="J14" s="24">
        <f t="shared" si="1"/>
        <v>10.398900000000001</v>
      </c>
      <c r="K14" s="21"/>
      <c r="L14" s="21"/>
      <c r="M14" s="23"/>
      <c r="N14" s="23"/>
      <c r="O14" s="23"/>
      <c r="P14" s="23"/>
      <c r="Q14" s="21"/>
      <c r="R14" s="31"/>
      <c r="S14" s="47">
        <v>101.95</v>
      </c>
      <c r="U14" s="50">
        <f>I14-'2022 (2)'!I14</f>
        <v>6.4433794920086704</v>
      </c>
      <c r="V14" s="50">
        <f>J14-'2022 (2)'!J14</f>
        <v>3.1531229675400008</v>
      </c>
    </row>
    <row r="15" spans="1:24" x14ac:dyDescent="0.25">
      <c r="A15" s="32" t="s">
        <v>30</v>
      </c>
      <c r="B15" s="52" t="s">
        <v>31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4"/>
      <c r="R15" s="17"/>
      <c r="S15" s="49"/>
      <c r="U15" s="50"/>
      <c r="V15" s="50"/>
    </row>
    <row r="16" spans="1:24" x14ac:dyDescent="0.25">
      <c r="A16" s="20" t="s">
        <v>32</v>
      </c>
      <c r="B16" s="21" t="s">
        <v>25</v>
      </c>
      <c r="C16" s="22">
        <v>0.85</v>
      </c>
      <c r="D16" s="22">
        <v>1.3</v>
      </c>
      <c r="E16" s="22">
        <v>1.3</v>
      </c>
      <c r="F16" s="22">
        <f>(C16+D16+E16)/3</f>
        <v>1.1500000000000001</v>
      </c>
      <c r="G16" s="48">
        <v>0.2</v>
      </c>
      <c r="H16" s="48">
        <v>0.09</v>
      </c>
      <c r="I16" s="24">
        <f>S16*F16*G16</f>
        <v>23.448500000000006</v>
      </c>
      <c r="J16" s="24">
        <f>S16*F16*H16</f>
        <v>10.551825000000001</v>
      </c>
      <c r="K16" s="23"/>
      <c r="L16" s="23"/>
      <c r="M16" s="23"/>
      <c r="N16" s="23"/>
      <c r="O16" s="23"/>
      <c r="P16" s="23"/>
      <c r="Q16" s="23"/>
      <c r="R16" s="25"/>
      <c r="S16" s="47">
        <v>101.95</v>
      </c>
      <c r="U16" s="50">
        <f>I16-'2022 (2)'!I16</f>
        <v>6.5381350727735033</v>
      </c>
      <c r="V16" s="50">
        <f>J16-'2022 (2)'!J16</f>
        <v>3.1994924229450001</v>
      </c>
    </row>
    <row r="17" spans="1:27" x14ac:dyDescent="0.25">
      <c r="A17" s="20" t="s">
        <v>33</v>
      </c>
      <c r="B17" s="21" t="s">
        <v>27</v>
      </c>
      <c r="C17" s="22">
        <v>0.85</v>
      </c>
      <c r="D17" s="22">
        <v>1.2</v>
      </c>
      <c r="E17" s="22">
        <v>1.3</v>
      </c>
      <c r="F17" s="22">
        <f>(C17+D17+E17)/3</f>
        <v>1.1166666666666665</v>
      </c>
      <c r="G17" s="48">
        <v>0.2</v>
      </c>
      <c r="H17" s="48">
        <v>0.09</v>
      </c>
      <c r="I17" s="24">
        <f t="shared" ref="I17:I18" si="2">S17*F17*G17</f>
        <v>22.768833333333333</v>
      </c>
      <c r="J17" s="24">
        <f t="shared" ref="J17:J18" si="3">S17*F17*H17</f>
        <v>10.245974999999998</v>
      </c>
      <c r="K17" s="29"/>
      <c r="L17" s="29"/>
      <c r="M17" s="29"/>
      <c r="N17" s="29"/>
      <c r="O17" s="29"/>
      <c r="P17" s="29"/>
      <c r="Q17" s="29"/>
      <c r="R17" s="30"/>
      <c r="S17" s="47">
        <v>101.95</v>
      </c>
      <c r="U17" s="50">
        <f>I17-'2022 (2)'!I17</f>
        <v>6.3486239112438341</v>
      </c>
      <c r="V17" s="50">
        <f>J17-'2022 (2)'!J17</f>
        <v>3.1067535121349987</v>
      </c>
    </row>
    <row r="18" spans="1:27" x14ac:dyDescent="0.25">
      <c r="A18" s="20" t="s">
        <v>34</v>
      </c>
      <c r="B18" s="21" t="s">
        <v>29</v>
      </c>
      <c r="C18" s="22">
        <v>0.85</v>
      </c>
      <c r="D18" s="22">
        <v>0.8</v>
      </c>
      <c r="E18" s="22">
        <v>1.3</v>
      </c>
      <c r="F18" s="22">
        <f>(C18+D18+E18)/3</f>
        <v>0.98333333333333339</v>
      </c>
      <c r="G18" s="48">
        <v>0.2</v>
      </c>
      <c r="H18" s="48">
        <v>0.09</v>
      </c>
      <c r="I18" s="24">
        <f t="shared" si="2"/>
        <v>20.050166666666669</v>
      </c>
      <c r="J18" s="24">
        <f t="shared" si="3"/>
        <v>9.0225750000000016</v>
      </c>
      <c r="K18" s="21"/>
      <c r="L18" s="21"/>
      <c r="M18" s="21"/>
      <c r="N18" s="21"/>
      <c r="O18" s="21"/>
      <c r="P18" s="21"/>
      <c r="Q18" s="21"/>
      <c r="R18" s="31"/>
      <c r="S18" s="47">
        <v>101.95</v>
      </c>
      <c r="U18" s="50">
        <f>I18-'2022 (2)'!I18</f>
        <v>5.5905792651251698</v>
      </c>
      <c r="V18" s="50">
        <f>J18-'2022 (2)'!J18</f>
        <v>2.735797868895002</v>
      </c>
    </row>
    <row r="19" spans="1:27" ht="15" customHeight="1" x14ac:dyDescent="0.25">
      <c r="A19" s="32" t="s">
        <v>35</v>
      </c>
      <c r="B19" s="52" t="s">
        <v>36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4"/>
      <c r="R19" s="17"/>
      <c r="S19" s="49"/>
      <c r="U19" s="50"/>
      <c r="V19" s="50"/>
    </row>
    <row r="20" spans="1:27" x14ac:dyDescent="0.25">
      <c r="A20" s="20" t="s">
        <v>37</v>
      </c>
      <c r="B20" s="21" t="s">
        <v>25</v>
      </c>
      <c r="C20" s="22">
        <v>1.2</v>
      </c>
      <c r="D20" s="22">
        <v>1.3</v>
      </c>
      <c r="E20" s="22">
        <v>1.3</v>
      </c>
      <c r="F20" s="22">
        <f>(C20+D20+E20)/3</f>
        <v>1.2666666666666666</v>
      </c>
      <c r="G20" s="48">
        <v>0.2</v>
      </c>
      <c r="H20" s="48">
        <v>0.09</v>
      </c>
      <c r="I20" s="24">
        <f>S20*F20*G20</f>
        <v>25.827333333333332</v>
      </c>
      <c r="J20" s="24">
        <f>S20*F20*H20</f>
        <v>11.622299999999999</v>
      </c>
      <c r="K20" s="21"/>
      <c r="L20" s="21"/>
      <c r="M20" s="21"/>
      <c r="N20" s="21"/>
      <c r="O20" s="21"/>
      <c r="P20" s="21"/>
      <c r="Q20" s="21"/>
      <c r="R20" s="31"/>
      <c r="S20" s="47">
        <v>101.95</v>
      </c>
      <c r="U20" s="50">
        <f>I20-'2022 (2)'!I20</f>
        <v>7.201424138127333</v>
      </c>
      <c r="V20" s="50">
        <f>J20-'2022 (2)'!J20</f>
        <v>3.5240786107800002</v>
      </c>
    </row>
    <row r="21" spans="1:27" x14ac:dyDescent="0.25">
      <c r="A21" s="20" t="s">
        <v>38</v>
      </c>
      <c r="B21" s="21" t="s">
        <v>27</v>
      </c>
      <c r="C21" s="22">
        <v>1.2</v>
      </c>
      <c r="D21" s="22">
        <v>1.2</v>
      </c>
      <c r="E21" s="22">
        <v>1.3</v>
      </c>
      <c r="F21" s="22">
        <f>(C21+D21+E21)/3</f>
        <v>1.2333333333333334</v>
      </c>
      <c r="G21" s="48">
        <v>0.2</v>
      </c>
      <c r="H21" s="48">
        <v>0.09</v>
      </c>
      <c r="I21" s="24">
        <f t="shared" ref="I21:I22" si="4">S21*F21*G21</f>
        <v>25.147666666666669</v>
      </c>
      <c r="J21" s="24">
        <f t="shared" ref="J21:J22" si="5">S21*F21*H21</f>
        <v>11.31645</v>
      </c>
      <c r="K21" s="21"/>
      <c r="L21" s="21"/>
      <c r="M21" s="21"/>
      <c r="N21" s="21"/>
      <c r="O21" s="21"/>
      <c r="P21" s="21"/>
      <c r="Q21" s="21"/>
      <c r="R21" s="31"/>
      <c r="S21" s="47">
        <v>101.95</v>
      </c>
      <c r="U21" s="50">
        <f>I21-'2022 (2)'!I21</f>
        <v>7.0119129765976673</v>
      </c>
      <c r="V21" s="50">
        <f>J21-'2022 (2)'!J21</f>
        <v>3.4313396999699997</v>
      </c>
    </row>
    <row r="22" spans="1:27" x14ac:dyDescent="0.25">
      <c r="A22" s="20" t="s">
        <v>39</v>
      </c>
      <c r="B22" s="21" t="s">
        <v>29</v>
      </c>
      <c r="C22" s="22">
        <v>1.2</v>
      </c>
      <c r="D22" s="22">
        <v>0.8</v>
      </c>
      <c r="E22" s="22">
        <v>1.3</v>
      </c>
      <c r="F22" s="22">
        <f>(C22+D22+E22)/3</f>
        <v>1.0999999999999999</v>
      </c>
      <c r="G22" s="48">
        <v>0.2</v>
      </c>
      <c r="H22" s="48">
        <v>0.09</v>
      </c>
      <c r="I22" s="24">
        <f t="shared" si="4"/>
        <v>22.429000000000002</v>
      </c>
      <c r="J22" s="24">
        <f t="shared" si="5"/>
        <v>10.09305</v>
      </c>
      <c r="K22" s="21"/>
      <c r="L22" s="21"/>
      <c r="M22" s="21"/>
      <c r="N22" s="21"/>
      <c r="O22" s="21"/>
      <c r="P22" s="21"/>
      <c r="Q22" s="21"/>
      <c r="R22" s="31"/>
      <c r="S22" s="47">
        <v>101.95</v>
      </c>
      <c r="U22" s="50">
        <f>I22-'2022 (2)'!I22</f>
        <v>6.2538683304790048</v>
      </c>
      <c r="V22" s="50">
        <f>J22-'2022 (2)'!J22</f>
        <v>3.0603840567300011</v>
      </c>
    </row>
    <row r="23" spans="1:27" x14ac:dyDescent="0.25">
      <c r="A23" s="32" t="s">
        <v>40</v>
      </c>
      <c r="B23" s="52" t="s">
        <v>41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4"/>
      <c r="R23" s="17"/>
      <c r="S23" s="49"/>
      <c r="U23" s="50"/>
      <c r="V23" s="50"/>
    </row>
    <row r="24" spans="1:27" x14ac:dyDescent="0.25">
      <c r="A24" s="20" t="s">
        <v>42</v>
      </c>
      <c r="B24" s="21" t="s">
        <v>25</v>
      </c>
      <c r="C24" s="22">
        <v>0.8</v>
      </c>
      <c r="D24" s="22">
        <v>1.3</v>
      </c>
      <c r="E24" s="22">
        <v>1.3</v>
      </c>
      <c r="F24" s="22">
        <f>(C24+D24+E24)/3</f>
        <v>1.1333333333333335</v>
      </c>
      <c r="G24" s="48">
        <v>0.2</v>
      </c>
      <c r="H24" s="48">
        <v>0.09</v>
      </c>
      <c r="I24" s="24">
        <f>S24*F24*G24</f>
        <v>23.108666666666672</v>
      </c>
      <c r="J24" s="24">
        <f>S24*F24*H24</f>
        <v>10.398900000000001</v>
      </c>
      <c r="K24" s="29"/>
      <c r="L24" s="23"/>
      <c r="M24" s="29"/>
      <c r="N24" s="29"/>
      <c r="O24" s="29"/>
      <c r="P24" s="29"/>
      <c r="Q24" s="29"/>
      <c r="R24" s="30"/>
      <c r="S24" s="47">
        <v>101.95</v>
      </c>
      <c r="U24" s="50">
        <f>I24-'2022 (2)'!I24</f>
        <v>6.4433794920086704</v>
      </c>
      <c r="V24" s="50">
        <f>J24-'2022 (2)'!J24</f>
        <v>3.1531229675400008</v>
      </c>
    </row>
    <row r="25" spans="1:27" ht="15" customHeight="1" x14ac:dyDescent="0.25">
      <c r="A25" s="20" t="s">
        <v>43</v>
      </c>
      <c r="B25" s="21" t="s">
        <v>27</v>
      </c>
      <c r="C25" s="22">
        <v>0.8</v>
      </c>
      <c r="D25" s="22">
        <v>1.2</v>
      </c>
      <c r="E25" s="22">
        <v>1.3</v>
      </c>
      <c r="F25" s="22">
        <f>(C25+D25+E25)/3</f>
        <v>1.0999999999999999</v>
      </c>
      <c r="G25" s="48">
        <v>0.2</v>
      </c>
      <c r="H25" s="48">
        <v>0.09</v>
      </c>
      <c r="I25" s="24">
        <f t="shared" ref="I25:I26" si="6">S25*F25*G25</f>
        <v>22.429000000000002</v>
      </c>
      <c r="J25" s="24">
        <f t="shared" ref="J25:J26" si="7">S25*F25*H25</f>
        <v>10.09305</v>
      </c>
      <c r="K25" s="29"/>
      <c r="L25" s="29"/>
      <c r="M25" s="29"/>
      <c r="N25" s="29"/>
      <c r="O25" s="29"/>
      <c r="P25" s="29"/>
      <c r="Q25" s="33"/>
      <c r="R25" s="34"/>
      <c r="S25" s="47">
        <v>101.95</v>
      </c>
      <c r="U25" s="50">
        <f>I25-'2022 (2)'!I25</f>
        <v>6.2538683304790048</v>
      </c>
      <c r="V25" s="50">
        <f>J25-'2022 (2)'!J25</f>
        <v>3.0603840567300011</v>
      </c>
      <c r="W25" s="40"/>
      <c r="X25" s="40"/>
      <c r="Y25" s="40"/>
      <c r="Z25" s="40"/>
      <c r="AA25" s="40"/>
    </row>
    <row r="26" spans="1:27" x14ac:dyDescent="0.25">
      <c r="A26" s="20" t="s">
        <v>44</v>
      </c>
      <c r="B26" s="21" t="s">
        <v>29</v>
      </c>
      <c r="C26" s="22">
        <v>0.8</v>
      </c>
      <c r="D26" s="22">
        <v>0.8</v>
      </c>
      <c r="E26" s="22">
        <v>1.3</v>
      </c>
      <c r="F26" s="22">
        <f>(C26+D26+E26)/3</f>
        <v>0.96666666666666679</v>
      </c>
      <c r="G26" s="48">
        <v>0.2</v>
      </c>
      <c r="H26" s="48">
        <v>0.09</v>
      </c>
      <c r="I26" s="24">
        <f t="shared" si="6"/>
        <v>19.710333333333338</v>
      </c>
      <c r="J26" s="24">
        <f t="shared" si="7"/>
        <v>8.86965</v>
      </c>
      <c r="K26" s="35">
        <v>0.8</v>
      </c>
      <c r="L26" s="35">
        <v>0.8</v>
      </c>
      <c r="M26" s="35">
        <v>0.8</v>
      </c>
      <c r="N26" s="35">
        <f>(K26+L26+M26)/3</f>
        <v>0.80000000000000016</v>
      </c>
      <c r="O26" s="29">
        <v>0.23</v>
      </c>
      <c r="P26" s="35">
        <v>0.1</v>
      </c>
      <c r="Q26" s="33">
        <f>S26*N26*O26*1.0305*1.0649</f>
        <v>20.58552162666</v>
      </c>
      <c r="R26" s="34">
        <f>S26*N26*P26*1.0305*1.0649</f>
        <v>8.9502267942000024</v>
      </c>
      <c r="S26" s="47">
        <v>101.95</v>
      </c>
      <c r="U26" s="50">
        <f>I26-'2022 (2)'!I26</f>
        <v>5.495823684360337</v>
      </c>
      <c r="V26" s="50">
        <f>J26-'2022 (2)'!J26</f>
        <v>2.6894284134899991</v>
      </c>
    </row>
    <row r="27" spans="1:27" x14ac:dyDescent="0.25">
      <c r="A27" s="32" t="s">
        <v>45</v>
      </c>
      <c r="B27" s="52" t="s">
        <v>46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4"/>
      <c r="R27" s="17"/>
      <c r="S27" s="49"/>
      <c r="U27" s="50"/>
      <c r="V27" s="50"/>
    </row>
    <row r="28" spans="1:27" x14ac:dyDescent="0.25">
      <c r="A28" s="20" t="s">
        <v>47</v>
      </c>
      <c r="B28" s="21" t="s">
        <v>25</v>
      </c>
      <c r="C28" s="22">
        <v>0.8</v>
      </c>
      <c r="D28" s="22">
        <v>1.3</v>
      </c>
      <c r="E28" s="22">
        <v>1.3</v>
      </c>
      <c r="F28" s="22">
        <f>(C28+D28+E28)/3</f>
        <v>1.1333333333333335</v>
      </c>
      <c r="G28" s="48">
        <v>0.2</v>
      </c>
      <c r="H28" s="48">
        <v>0.09</v>
      </c>
      <c r="I28" s="24">
        <f>S28*F28*G28</f>
        <v>23.108666666666672</v>
      </c>
      <c r="J28" s="24">
        <f>S28*F28*H28</f>
        <v>10.398900000000001</v>
      </c>
      <c r="K28" s="29"/>
      <c r="L28" s="23"/>
      <c r="M28" s="29"/>
      <c r="N28" s="29"/>
      <c r="O28" s="29"/>
      <c r="P28" s="29"/>
      <c r="Q28" s="29"/>
      <c r="R28" s="30"/>
      <c r="S28" s="47">
        <v>101.95</v>
      </c>
      <c r="U28" s="50">
        <f>I28-'2022 (2)'!I28</f>
        <v>6.4433794920086704</v>
      </c>
      <c r="V28" s="50">
        <f>J28-'2022 (2)'!J28</f>
        <v>3.1531229675400008</v>
      </c>
    </row>
    <row r="29" spans="1:27" x14ac:dyDescent="0.25">
      <c r="A29" s="20" t="s">
        <v>48</v>
      </c>
      <c r="B29" s="21" t="s">
        <v>27</v>
      </c>
      <c r="C29" s="22">
        <v>0.8</v>
      </c>
      <c r="D29" s="22">
        <v>1.2</v>
      </c>
      <c r="E29" s="22">
        <v>1.3</v>
      </c>
      <c r="F29" s="22">
        <f>(C29+D29+E29)/3</f>
        <v>1.0999999999999999</v>
      </c>
      <c r="G29" s="48">
        <v>0.2</v>
      </c>
      <c r="H29" s="48">
        <v>0.09</v>
      </c>
      <c r="I29" s="24">
        <f t="shared" ref="I29:I30" si="8">S29*F29*G29</f>
        <v>22.429000000000002</v>
      </c>
      <c r="J29" s="24">
        <f t="shared" ref="J29:J30" si="9">S29*F29*H29</f>
        <v>10.09305</v>
      </c>
      <c r="K29" s="29"/>
      <c r="L29" s="29"/>
      <c r="M29" s="29"/>
      <c r="N29" s="29"/>
      <c r="O29" s="29"/>
      <c r="P29" s="29"/>
      <c r="Q29" s="33"/>
      <c r="R29" s="34"/>
      <c r="S29" s="47">
        <v>101.95</v>
      </c>
      <c r="U29" s="50">
        <f>I29-'2022 (2)'!I29</f>
        <v>6.2538683304790048</v>
      </c>
      <c r="V29" s="50">
        <f>J29-'2022 (2)'!J29</f>
        <v>3.0603840567300011</v>
      </c>
    </row>
    <row r="30" spans="1:27" x14ac:dyDescent="0.25">
      <c r="A30" s="20" t="s">
        <v>49</v>
      </c>
      <c r="B30" s="21" t="s">
        <v>29</v>
      </c>
      <c r="C30" s="22">
        <v>0.8</v>
      </c>
      <c r="D30" s="22">
        <v>0.8</v>
      </c>
      <c r="E30" s="22">
        <v>1.3</v>
      </c>
      <c r="F30" s="22">
        <f>(C30+D30+E30)/3</f>
        <v>0.96666666666666679</v>
      </c>
      <c r="G30" s="48">
        <v>0.2</v>
      </c>
      <c r="H30" s="48">
        <v>0.09</v>
      </c>
      <c r="I30" s="24">
        <f t="shared" si="8"/>
        <v>19.710333333333338</v>
      </c>
      <c r="J30" s="24">
        <f t="shared" si="9"/>
        <v>8.86965</v>
      </c>
      <c r="K30" s="35">
        <v>0.8</v>
      </c>
      <c r="L30" s="35">
        <v>0.8</v>
      </c>
      <c r="M30" s="35">
        <v>0.8</v>
      </c>
      <c r="N30" s="35">
        <f>(K30+L30+M30)/3</f>
        <v>0.80000000000000016</v>
      </c>
      <c r="O30" s="29">
        <v>0.23</v>
      </c>
      <c r="P30" s="35">
        <v>0.1</v>
      </c>
      <c r="Q30" s="33">
        <f>S30*N30*O30*1.0305*1.0649</f>
        <v>20.58552162666</v>
      </c>
      <c r="R30" s="34">
        <f>S30*N30*P30*1.0305*1.0649</f>
        <v>8.9502267942000024</v>
      </c>
      <c r="S30" s="47">
        <v>101.95</v>
      </c>
      <c r="U30" s="50">
        <f>I30-'2022 (2)'!I30</f>
        <v>5.495823684360337</v>
      </c>
      <c r="V30" s="50">
        <f>J30-'2022 (2)'!J30</f>
        <v>2.6894284134899991</v>
      </c>
    </row>
    <row r="31" spans="1:27" x14ac:dyDescent="0.25">
      <c r="A31" s="17" t="s">
        <v>50</v>
      </c>
      <c r="B31" s="52" t="s">
        <v>51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4"/>
      <c r="R31" s="17"/>
      <c r="S31" s="49"/>
      <c r="U31" s="50"/>
      <c r="V31" s="50"/>
    </row>
    <row r="32" spans="1:27" x14ac:dyDescent="0.25">
      <c r="A32" s="20" t="s">
        <v>52</v>
      </c>
      <c r="B32" s="21" t="s">
        <v>25</v>
      </c>
      <c r="C32" s="22">
        <v>0.8</v>
      </c>
      <c r="D32" s="22">
        <v>1.3</v>
      </c>
      <c r="E32" s="22">
        <v>1.3</v>
      </c>
      <c r="F32" s="22">
        <f>(C32+D32+E32)/3</f>
        <v>1.1333333333333335</v>
      </c>
      <c r="G32" s="48">
        <v>0.2</v>
      </c>
      <c r="H32" s="48">
        <v>0.09</v>
      </c>
      <c r="I32" s="24">
        <f>S32*F32*G32</f>
        <v>23.108666666666672</v>
      </c>
      <c r="J32" s="24">
        <f>S32*F32*H32</f>
        <v>10.398900000000001</v>
      </c>
      <c r="K32" s="29"/>
      <c r="L32" s="23"/>
      <c r="M32" s="23"/>
      <c r="N32" s="23"/>
      <c r="O32" s="23"/>
      <c r="P32" s="23"/>
      <c r="Q32" s="29"/>
      <c r="R32" s="30"/>
      <c r="S32" s="47">
        <v>101.95</v>
      </c>
      <c r="U32" s="50">
        <f>I32-'2022 (2)'!I32</f>
        <v>6.4433794920086704</v>
      </c>
      <c r="V32" s="50">
        <f>J32-'2022 (2)'!J32</f>
        <v>3.1531229675400008</v>
      </c>
    </row>
    <row r="33" spans="1:22" x14ac:dyDescent="0.25">
      <c r="A33" s="20" t="s">
        <v>53</v>
      </c>
      <c r="B33" s="21" t="s">
        <v>27</v>
      </c>
      <c r="C33" s="22">
        <v>0.8</v>
      </c>
      <c r="D33" s="22">
        <v>1.1000000000000001</v>
      </c>
      <c r="E33" s="22">
        <v>1.3</v>
      </c>
      <c r="F33" s="22">
        <f>(C33+D33+E33)/3</f>
        <v>1.0666666666666667</v>
      </c>
      <c r="G33" s="48">
        <v>0.2</v>
      </c>
      <c r="H33" s="48">
        <v>0.09</v>
      </c>
      <c r="I33" s="24">
        <f t="shared" ref="I33:I34" si="10">S33*F33*G33</f>
        <v>21.749333333333336</v>
      </c>
      <c r="J33" s="24">
        <f t="shared" ref="J33:J34" si="11">S33*F33*H33</f>
        <v>9.7872000000000003</v>
      </c>
      <c r="K33" s="29"/>
      <c r="L33" s="29"/>
      <c r="M33" s="29"/>
      <c r="N33" s="29"/>
      <c r="O33" s="29"/>
      <c r="P33" s="29"/>
      <c r="Q33" s="33"/>
      <c r="R33" s="34"/>
      <c r="S33" s="47">
        <v>101.95</v>
      </c>
      <c r="U33" s="50">
        <f>I33-'2022 (2)'!I33</f>
        <v>6.0643571689493374</v>
      </c>
      <c r="V33" s="50">
        <f>J33-'2022 (2)'!J33</f>
        <v>2.9676451459200006</v>
      </c>
    </row>
    <row r="34" spans="1:22" x14ac:dyDescent="0.25">
      <c r="A34" s="20" t="s">
        <v>54</v>
      </c>
      <c r="B34" s="21" t="s">
        <v>29</v>
      </c>
      <c r="C34" s="22">
        <v>0.8</v>
      </c>
      <c r="D34" s="22">
        <v>0.8</v>
      </c>
      <c r="E34" s="22">
        <v>1.3</v>
      </c>
      <c r="F34" s="22">
        <f>(C34+D34+E34)/3</f>
        <v>0.96666666666666679</v>
      </c>
      <c r="G34" s="48">
        <v>0.2</v>
      </c>
      <c r="H34" s="48">
        <v>0.09</v>
      </c>
      <c r="I34" s="24">
        <f t="shared" si="10"/>
        <v>19.710333333333338</v>
      </c>
      <c r="J34" s="24">
        <f t="shared" si="11"/>
        <v>8.86965</v>
      </c>
      <c r="K34" s="35">
        <v>0.8</v>
      </c>
      <c r="L34" s="35">
        <v>0.8</v>
      </c>
      <c r="M34" s="35">
        <v>0.8</v>
      </c>
      <c r="N34" s="35">
        <f>(K34+L34+M34)/3</f>
        <v>0.80000000000000016</v>
      </c>
      <c r="O34" s="29">
        <v>0.23</v>
      </c>
      <c r="P34" s="35">
        <v>0.1</v>
      </c>
      <c r="Q34" s="33">
        <f>S34*N34*O34*1.0305*1.0649</f>
        <v>20.58552162666</v>
      </c>
      <c r="R34" s="34">
        <f>S34*N34*P34*1.0305*1.0649</f>
        <v>8.9502267942000024</v>
      </c>
      <c r="S34" s="47">
        <v>101.95</v>
      </c>
      <c r="U34" s="50">
        <f>I34-'2022 (2)'!I34</f>
        <v>5.495823684360337</v>
      </c>
      <c r="V34" s="50">
        <f>J34-'2022 (2)'!J34</f>
        <v>2.6894284134899991</v>
      </c>
    </row>
    <row r="35" spans="1:22" x14ac:dyDescent="0.25">
      <c r="A35" s="32" t="s">
        <v>55</v>
      </c>
      <c r="B35" s="52" t="s">
        <v>56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4"/>
      <c r="R35" s="17"/>
      <c r="S35" s="49"/>
      <c r="U35" s="50"/>
      <c r="V35" s="50"/>
    </row>
    <row r="36" spans="1:22" x14ac:dyDescent="0.25">
      <c r="A36" s="20" t="s">
        <v>57</v>
      </c>
      <c r="B36" s="21" t="s">
        <v>25</v>
      </c>
      <c r="C36" s="22">
        <v>1.3</v>
      </c>
      <c r="D36" s="22">
        <v>1.3</v>
      </c>
      <c r="E36" s="22">
        <v>1.3</v>
      </c>
      <c r="F36" s="22">
        <f>(C36+D36+E36)/3</f>
        <v>1.3</v>
      </c>
      <c r="G36" s="48">
        <v>0.2</v>
      </c>
      <c r="H36" s="48">
        <v>0.09</v>
      </c>
      <c r="I36" s="24">
        <f>S36*F36*G36</f>
        <v>26.507000000000001</v>
      </c>
      <c r="J36" s="24">
        <f>S36*F36*H36</f>
        <v>11.928149999999999</v>
      </c>
      <c r="K36" s="29"/>
      <c r="L36" s="23"/>
      <c r="M36" s="23"/>
      <c r="N36" s="23"/>
      <c r="O36" s="23"/>
      <c r="P36" s="23"/>
      <c r="Q36" s="29"/>
      <c r="R36" s="30"/>
      <c r="S36" s="47">
        <v>101.95</v>
      </c>
      <c r="U36" s="50">
        <f>I36-'2022 (2)'!I36</f>
        <v>7.3909352996570021</v>
      </c>
      <c r="V36" s="50">
        <f>J36-'2022 (2)'!J36</f>
        <v>3.6168175215899989</v>
      </c>
    </row>
    <row r="37" spans="1:22" x14ac:dyDescent="0.25">
      <c r="A37" s="20" t="s">
        <v>58</v>
      </c>
      <c r="B37" s="21" t="s">
        <v>27</v>
      </c>
      <c r="C37" s="22">
        <v>1.3</v>
      </c>
      <c r="D37" s="22">
        <v>1.2</v>
      </c>
      <c r="E37" s="22">
        <v>1.3</v>
      </c>
      <c r="F37" s="22">
        <f>(C37+D37+E37)/3</f>
        <v>1.2666666666666666</v>
      </c>
      <c r="G37" s="48">
        <v>0.2</v>
      </c>
      <c r="H37" s="48">
        <v>0.09</v>
      </c>
      <c r="I37" s="24">
        <f t="shared" ref="I37:I38" si="12">S37*F37*G37</f>
        <v>25.827333333333332</v>
      </c>
      <c r="J37" s="24">
        <f t="shared" ref="J37:J38" si="13">S37*F37*H37</f>
        <v>11.622299999999999</v>
      </c>
      <c r="K37" s="29"/>
      <c r="L37" s="29"/>
      <c r="M37" s="29"/>
      <c r="N37" s="29"/>
      <c r="O37" s="29"/>
      <c r="P37" s="29"/>
      <c r="Q37" s="29"/>
      <c r="R37" s="30"/>
      <c r="S37" s="47">
        <v>101.95</v>
      </c>
      <c r="U37" s="50">
        <f>I37-'2022 (2)'!I37</f>
        <v>7.201424138127333</v>
      </c>
      <c r="V37" s="50">
        <f>J37-'2022 (2)'!J37</f>
        <v>3.5240786107800002</v>
      </c>
    </row>
    <row r="38" spans="1:22" x14ac:dyDescent="0.25">
      <c r="A38" s="20" t="s">
        <v>59</v>
      </c>
      <c r="B38" s="21" t="s">
        <v>29</v>
      </c>
      <c r="C38" s="22">
        <v>1.3</v>
      </c>
      <c r="D38" s="22">
        <v>0.8</v>
      </c>
      <c r="E38" s="22">
        <v>1.3</v>
      </c>
      <c r="F38" s="22">
        <f>(C38+D38+E38)/3</f>
        <v>1.1333333333333335</v>
      </c>
      <c r="G38" s="48">
        <v>0.2</v>
      </c>
      <c r="H38" s="48">
        <v>0.09</v>
      </c>
      <c r="I38" s="24">
        <f t="shared" si="12"/>
        <v>23.108666666666672</v>
      </c>
      <c r="J38" s="24">
        <f t="shared" si="13"/>
        <v>10.398900000000001</v>
      </c>
      <c r="K38" s="35">
        <v>0.8</v>
      </c>
      <c r="L38" s="35">
        <v>0.8</v>
      </c>
      <c r="M38" s="35">
        <v>0.8</v>
      </c>
      <c r="N38" s="35">
        <f>(K38+L38+M38)/3</f>
        <v>0.80000000000000016</v>
      </c>
      <c r="O38" s="29">
        <v>0.23</v>
      </c>
      <c r="P38" s="35">
        <v>0.1</v>
      </c>
      <c r="Q38" s="33">
        <f>S38*N38*O38*1.0305*1.0649</f>
        <v>20.58552162666</v>
      </c>
      <c r="R38" s="34">
        <f>S38*N38*P38*1.0305*1.0649</f>
        <v>8.9502267942000024</v>
      </c>
      <c r="S38" s="47">
        <v>101.95</v>
      </c>
      <c r="U38" s="50">
        <f>I38-'2022 (2)'!I38</f>
        <v>6.4433794920086704</v>
      </c>
      <c r="V38" s="50">
        <f>J38-'2022 (2)'!J38</f>
        <v>3.5947146000000005</v>
      </c>
    </row>
    <row r="39" spans="1:22" x14ac:dyDescent="0.25">
      <c r="A39" s="32" t="s">
        <v>60</v>
      </c>
      <c r="B39" s="52" t="s">
        <v>61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4"/>
      <c r="R39" s="17"/>
      <c r="S39" s="49"/>
      <c r="U39" s="50"/>
      <c r="V39" s="50"/>
    </row>
    <row r="40" spans="1:22" x14ac:dyDescent="0.25">
      <c r="A40" s="20" t="s">
        <v>62</v>
      </c>
      <c r="B40" s="21" t="s">
        <v>25</v>
      </c>
      <c r="C40" s="22">
        <v>0.8</v>
      </c>
      <c r="D40" s="22">
        <v>1.3</v>
      </c>
      <c r="E40" s="22">
        <v>1.3</v>
      </c>
      <c r="F40" s="22">
        <f>(C40+D40+E40)/3</f>
        <v>1.1333333333333335</v>
      </c>
      <c r="G40" s="48">
        <v>0.2</v>
      </c>
      <c r="H40" s="48">
        <v>0.09</v>
      </c>
      <c r="I40" s="24">
        <f>S40*F40*G40</f>
        <v>23.108666666666672</v>
      </c>
      <c r="J40" s="24">
        <f>S40*F40*H40</f>
        <v>10.398900000000001</v>
      </c>
      <c r="K40" s="29"/>
      <c r="L40" s="23"/>
      <c r="M40" s="23"/>
      <c r="N40" s="23"/>
      <c r="O40" s="23"/>
      <c r="P40" s="23"/>
      <c r="Q40" s="29"/>
      <c r="R40" s="30"/>
      <c r="S40" s="47">
        <v>101.95</v>
      </c>
      <c r="U40" s="50">
        <f>I40-'2022 (2)'!I40</f>
        <v>6.4433794920086704</v>
      </c>
      <c r="V40" s="50">
        <f>J40-'2022 (2)'!J40</f>
        <v>3.1531229675400008</v>
      </c>
    </row>
    <row r="41" spans="1:22" x14ac:dyDescent="0.25">
      <c r="A41" s="20" t="s">
        <v>63</v>
      </c>
      <c r="B41" s="21" t="s">
        <v>27</v>
      </c>
      <c r="C41" s="22">
        <v>0.8</v>
      </c>
      <c r="D41" s="22">
        <v>1.2</v>
      </c>
      <c r="E41" s="22">
        <v>1.3</v>
      </c>
      <c r="F41" s="22">
        <f>(C41+D41+E41)/3</f>
        <v>1.0999999999999999</v>
      </c>
      <c r="G41" s="48">
        <v>0.2</v>
      </c>
      <c r="H41" s="48">
        <v>0.09</v>
      </c>
      <c r="I41" s="24">
        <f t="shared" ref="I41:I42" si="14">S41*F41*G41</f>
        <v>22.429000000000002</v>
      </c>
      <c r="J41" s="24">
        <f t="shared" ref="J41:J42" si="15">S41*F41*H41</f>
        <v>10.09305</v>
      </c>
      <c r="K41" s="29"/>
      <c r="L41" s="29"/>
      <c r="M41" s="29"/>
      <c r="N41" s="29"/>
      <c r="O41" s="29"/>
      <c r="P41" s="29"/>
      <c r="Q41" s="29"/>
      <c r="R41" s="30"/>
      <c r="S41" s="47">
        <v>101.95</v>
      </c>
      <c r="U41" s="50">
        <f>I41-'2022 (2)'!I41</f>
        <v>6.2538683304790048</v>
      </c>
      <c r="V41" s="50">
        <f>J41-'2022 (2)'!J41</f>
        <v>3.0603840567300011</v>
      </c>
    </row>
    <row r="42" spans="1:22" x14ac:dyDescent="0.25">
      <c r="A42" s="20" t="s">
        <v>64</v>
      </c>
      <c r="B42" s="21" t="s">
        <v>29</v>
      </c>
      <c r="C42" s="22">
        <v>0.8</v>
      </c>
      <c r="D42" s="22">
        <v>0.8</v>
      </c>
      <c r="E42" s="22">
        <v>1.3</v>
      </c>
      <c r="F42" s="22">
        <f>(C42+D42+E42)/3</f>
        <v>0.96666666666666679</v>
      </c>
      <c r="G42" s="48">
        <v>0.2</v>
      </c>
      <c r="H42" s="48">
        <v>0.09</v>
      </c>
      <c r="I42" s="24">
        <f t="shared" si="14"/>
        <v>19.710333333333338</v>
      </c>
      <c r="J42" s="24">
        <f t="shared" si="15"/>
        <v>8.86965</v>
      </c>
      <c r="K42" s="35">
        <v>0.8</v>
      </c>
      <c r="L42" s="35">
        <v>0.8</v>
      </c>
      <c r="M42" s="35">
        <v>0.8</v>
      </c>
      <c r="N42" s="35">
        <f>(K42+L42+M42)/3</f>
        <v>0.80000000000000016</v>
      </c>
      <c r="O42" s="29">
        <v>0.23</v>
      </c>
      <c r="P42" s="35">
        <v>0.1</v>
      </c>
      <c r="Q42" s="33">
        <f>S42*N42*O42*1.0305*1.0649</f>
        <v>20.58552162666</v>
      </c>
      <c r="R42" s="34">
        <f>S42*N42*P42*1.0305*1.0649</f>
        <v>8.9502267942000024</v>
      </c>
      <c r="S42" s="47">
        <v>101.95</v>
      </c>
      <c r="U42" s="50">
        <f>I42-'2022 (2)'!I42</f>
        <v>5.495823684360337</v>
      </c>
      <c r="V42" s="50">
        <f>J42-'2022 (2)'!J42</f>
        <v>2.6894284134899991</v>
      </c>
    </row>
    <row r="43" spans="1:22" x14ac:dyDescent="0.2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U43" s="42"/>
      <c r="V43" s="45"/>
    </row>
    <row r="44" spans="1:22" x14ac:dyDescent="0.25">
      <c r="A44" s="55" t="s">
        <v>65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38"/>
    </row>
  </sheetData>
  <mergeCells count="27">
    <mergeCell ref="M2:S2"/>
    <mergeCell ref="P3:R3"/>
    <mergeCell ref="S6:S10"/>
    <mergeCell ref="C7:I7"/>
    <mergeCell ref="K7:Q7"/>
    <mergeCell ref="A9:A10"/>
    <mergeCell ref="B9:B10"/>
    <mergeCell ref="Q9:R9"/>
    <mergeCell ref="A4:Q4"/>
    <mergeCell ref="A5:Q5"/>
    <mergeCell ref="A6:A7"/>
    <mergeCell ref="B6:B7"/>
    <mergeCell ref="C6:Q6"/>
    <mergeCell ref="F9:F10"/>
    <mergeCell ref="G9:H9"/>
    <mergeCell ref="I9:J9"/>
    <mergeCell ref="N9:N10"/>
    <mergeCell ref="O9:P9"/>
    <mergeCell ref="B35:Q35"/>
    <mergeCell ref="B39:Q39"/>
    <mergeCell ref="A44:Q44"/>
    <mergeCell ref="B11:Q11"/>
    <mergeCell ref="B15:Q15"/>
    <mergeCell ref="B19:Q19"/>
    <mergeCell ref="B23:Q23"/>
    <mergeCell ref="B27:Q27"/>
    <mergeCell ref="B31:Q31"/>
  </mergeCells>
  <pageMargins left="0.19685039370078741" right="0.19685039370078741" top="0" bottom="0" header="0.51181102362204722" footer="0.51181102362204722"/>
  <pageSetup paperSize="9" scale="8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 (2)</vt:lpstr>
      <vt:lpstr>2024</vt:lpstr>
    </vt:vector>
  </TitlesOfParts>
  <Company>office 2007 rus ent: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Ларионова Ольга</cp:lastModifiedBy>
  <cp:lastPrinted>2024-12-09T11:42:29Z</cp:lastPrinted>
  <dcterms:created xsi:type="dcterms:W3CDTF">2018-12-10T11:23:33Z</dcterms:created>
  <dcterms:modified xsi:type="dcterms:W3CDTF">2024-12-09T11:52:54Z</dcterms:modified>
</cp:coreProperties>
</file>