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8" windowWidth="11352" windowHeight="8448"/>
  </bookViews>
  <sheets>
    <sheet name="Прогноз в руб." sheetId="3" r:id="rId1"/>
    <sheet name="Лист2" sheetId="4" r:id="rId2"/>
  </sheets>
  <definedNames>
    <definedName name="_xlnm.Print_Area" localSheetId="0">'Прогноз в руб.'!$A$1:$C$95</definedName>
  </definedNames>
  <calcPr calcId="125725"/>
</workbook>
</file>

<file path=xl/calcChain.xml><?xml version="1.0" encoding="utf-8"?>
<calcChain xmlns="http://schemas.openxmlformats.org/spreadsheetml/2006/main">
  <c r="C27" i="3"/>
  <c r="C35"/>
  <c r="C69" l="1"/>
  <c r="C58"/>
  <c r="C53"/>
  <c r="C43"/>
  <c r="C34"/>
  <c r="C33"/>
  <c r="C31" s="1"/>
  <c r="C32"/>
  <c r="C26"/>
  <c r="C24"/>
  <c r="C68"/>
  <c r="C84"/>
  <c r="C71" l="1"/>
  <c r="C87" l="1"/>
  <c r="C57"/>
  <c r="C66"/>
  <c r="C65"/>
  <c r="C85" l="1"/>
  <c r="C80"/>
  <c r="C55" l="1"/>
  <c r="C54" s="1"/>
  <c r="C28"/>
  <c r="C23" s="1"/>
  <c r="C95" l="1"/>
  <c r="C72"/>
  <c r="C67" l="1"/>
  <c r="C63"/>
  <c r="C46"/>
  <c r="C39"/>
  <c r="C86"/>
  <c r="C83" l="1"/>
  <c r="C70" l="1"/>
  <c r="C90" l="1"/>
  <c r="C82" l="1"/>
  <c r="C79" l="1"/>
  <c r="C94"/>
  <c r="C93" s="1"/>
  <c r="C91"/>
  <c r="C89"/>
  <c r="C81"/>
  <c r="C74"/>
  <c r="C73" s="1"/>
  <c r="C62"/>
  <c r="C61" s="1"/>
  <c r="C60" s="1"/>
  <c r="C52"/>
  <c r="C50"/>
  <c r="C42"/>
  <c r="C41" s="1"/>
  <c r="C45"/>
  <c r="C44" s="1"/>
  <c r="C38"/>
  <c r="C37" s="1"/>
  <c r="C22"/>
  <c r="C49" l="1"/>
  <c r="C48" s="1"/>
  <c r="C47" s="1"/>
  <c r="C40"/>
  <c r="C36" s="1"/>
  <c r="C88"/>
  <c r="C78"/>
  <c r="C30"/>
  <c r="C77" l="1"/>
  <c r="C76" s="1"/>
  <c r="C21"/>
  <c r="C20" s="1"/>
  <c r="C18" l="1"/>
  <c r="C96" s="1"/>
</calcChain>
</file>

<file path=xl/sharedStrings.xml><?xml version="1.0" encoding="utf-8"?>
<sst xmlns="http://schemas.openxmlformats.org/spreadsheetml/2006/main" count="167" uniqueCount="165">
  <si>
    <t>Прогнозируемое поступление доходов</t>
  </si>
  <si>
    <t xml:space="preserve"> "О бюджете муниципального образования "Урдомское"</t>
  </si>
  <si>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</si>
  <si>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</si>
  <si>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</si>
  <si>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Доходы бюджета - всего</t>
  </si>
  <si>
    <t>в том числе: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</si>
  <si>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</si>
  <si>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</si>
  <si>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</si>
  <si>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</si>
  <si>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</si>
  <si>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</si>
  <si>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</si>
  <si>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</si>
  <si>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</si>
  <si>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</si>
  <si>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</si>
  <si>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</si>
  <si>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</si>
  <si>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</si>
  <si>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</si>
  <si>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</si>
  <si>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</si>
  <si>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</si>
  <si>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</si>
  <si>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</si>
  <si>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</si>
  <si>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 Земельный налог с физических лиц, обладающих земельным участком, расположенным в границах городских  поселений  (сумма платежа (перерасчеты, недоимка и задолженность по соответствующему платежу, в том числе по отмененному)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</si>
  <si>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</si>
  <si>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</si>
  <si>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</si>
  <si>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</si>
  <si>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</si>
  <si>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</si>
  <si>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</si>
  <si>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</si>
  <si>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</si>
  <si>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найм изолированного жилого помещения, находящегося в муниципальной собственности)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</si>
  <si>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использование земель и земельных участков, государственная собственность на которые не разграничена, без предоставления земельных участков и установления сервитута, публичного сервитута для размещения объекта)</t>
  </si>
  <si>
    <t xml:space="preserve">  ПРОЧИЕ НЕНАЛОГОВЫЕ ДОХОДЫ</t>
  </si>
  <si>
    <t xml:space="preserve">  Прочие неналоговые доходы</t>
  </si>
  <si>
    <t xml:space="preserve">  Прочие неналоговые доходы бюджетов городских поселений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</si>
  <si>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</si>
  <si>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</si>
  <si>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</si>
  <si>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</si>
  <si>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поселений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</si>
  <si>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</si>
  <si>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городских поселений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</si>
  <si>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</si>
  <si>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</si>
  <si>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поселений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</si>
  <si>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</si>
  <si>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</si>
  <si>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</si>
  <si>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Единая субвенция местным бюджетам</t>
  </si>
  <si>
    <t xml:space="preserve">  Единая субвенция бюджетам городских поселений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</si>
  <si>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</si>
  <si>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</si>
  <si>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поселений</t>
  </si>
  <si>
    <t xml:space="preserve">  НАЛОГОВЫЕ  ДОХОДЫ</t>
  </si>
  <si>
    <t>НЕНАЛОГОВЫЕ ДОХОДЫ</t>
  </si>
  <si>
    <t xml:space="preserve">  НАЛОГОВЫЕ И НЕНАЛОГОВЫЕ  ДОХОДЫ</t>
  </si>
  <si>
    <t>000 1 01 02000 01 0000 110</t>
  </si>
  <si>
    <t>000 1 00 00000 00 0000 000</t>
  </si>
  <si>
    <t>000 1 01 00000 00 0000 000</t>
  </si>
  <si>
    <t>000 1 01 02010 01 0000 110</t>
  </si>
  <si>
    <t>000 1 01 02020 01 0000 110</t>
  </si>
  <si>
    <t>000 1 01 02030 01 0000 110</t>
  </si>
  <si>
    <t>000 1 01 02080 01 0000 110</t>
  </si>
  <si>
    <t>000 1 03 00000 00 0000 000</t>
  </si>
  <si>
    <t>000 1 03 02000 01 0000 110</t>
  </si>
  <si>
    <t>000 1 03 02230 01 0000 110</t>
  </si>
  <si>
    <t>000 1 03 02240 01 0000 110</t>
  </si>
  <si>
    <t>000 1 03 02250 01 0000 110</t>
  </si>
  <si>
    <t>000 1 06 00000 00 0000 000</t>
  </si>
  <si>
    <t>000 1 06 01000 00 0000 110</t>
  </si>
  <si>
    <t>000 1 06 01030 13 0000 110</t>
  </si>
  <si>
    <t>000 1 06 01030 13 1000 110</t>
  </si>
  <si>
    <t>000 1 06 06000 00 0000 110</t>
  </si>
  <si>
    <t>000 1 06 06030 00 0000 110</t>
  </si>
  <si>
    <t>000 1 06 06033 13 0000 110</t>
  </si>
  <si>
    <t>000 1 06 06033 13 1000 110</t>
  </si>
  <si>
    <t>000 1 06 06040 00 0000 110</t>
  </si>
  <si>
    <t>000 1 06 06043 13 0000 110</t>
  </si>
  <si>
    <t>000 1 06 06043 13 1000 110</t>
  </si>
  <si>
    <t>000 1 11 00000 00 0000 000</t>
  </si>
  <si>
    <t>000 1 11 05000 00 0000 120</t>
  </si>
  <si>
    <t>000 1 11 05010 00 0000 120</t>
  </si>
  <si>
    <t>000 1 11 05013 13 0000 120</t>
  </si>
  <si>
    <t>000 1 11 05020 00 0000 120</t>
  </si>
  <si>
    <t>000 1 11 05025 13 0000 120</t>
  </si>
  <si>
    <t>000 1 11 09000 00 0000 120</t>
  </si>
  <si>
    <t>000 1 11 09040 00 0000 120</t>
  </si>
  <si>
    <t>000 1 11 09045 13 0000 120</t>
  </si>
  <si>
    <t>000 1 11 09045 13 0001 120</t>
  </si>
  <si>
    <t>000 1 11 09045 13 0002 120</t>
  </si>
  <si>
    <t>000 1 11 09045 13 0003 120</t>
  </si>
  <si>
    <t>000 1 17 00000 00 0000 000</t>
  </si>
  <si>
    <t>000 1 17 05000 00 0000 180</t>
  </si>
  <si>
    <t>000 1 17 05050 13 0000 180</t>
  </si>
  <si>
    <t>000 2 00 00000 00 0000 000</t>
  </si>
  <si>
    <t>000 2 02 00000 00 0000 000</t>
  </si>
  <si>
    <t>000 2 02 10000 00 0000 150</t>
  </si>
  <si>
    <t>000 2 02 15001 00 0000 150</t>
  </si>
  <si>
    <t>000 2 02 15001 13 0000 150</t>
  </si>
  <si>
    <t>000 2 02 15002 00 0000 150</t>
  </si>
  <si>
    <t>000 2 02 20000 00 0000 150</t>
  </si>
  <si>
    <t>000 2 02 15002 13 0000 150</t>
  </si>
  <si>
    <t>000 2 02 29999 00 0000 150</t>
  </si>
  <si>
    <t>000 2 02 29999 13 0000 150</t>
  </si>
  <si>
    <t>000 2 02 30000 00 0000 150</t>
  </si>
  <si>
    <t>000 2 02 35118 00 0000 150</t>
  </si>
  <si>
    <t>000 2 02 35118 13 0000 150</t>
  </si>
  <si>
    <t>000 2 02 39998 00 0000 150</t>
  </si>
  <si>
    <t>000 2 02 39998 13 0000 150</t>
  </si>
  <si>
    <t>000 2 02 40000 00 0000 150</t>
  </si>
  <si>
    <t>000 2 02 49999 00 0000 150</t>
  </si>
  <si>
    <t>000 2 02 49999 13 0000 150</t>
  </si>
  <si>
    <t xml:space="preserve">Приложение № 1 к Решению Совета депутатов </t>
  </si>
  <si>
    <t xml:space="preserve">на 2024 год" № 37-А от 25 декабря 2023 года </t>
  </si>
  <si>
    <t xml:space="preserve">                                                                          Приложение № 1 к проекту Решения Совета депутатов</t>
  </si>
  <si>
    <t xml:space="preserve">                                                                        "О внесении изменений и дополнений в Решение</t>
  </si>
  <si>
    <t xml:space="preserve">                                                                        "О бюджете муниципального образования "Урдомское"</t>
  </si>
  <si>
    <t xml:space="preserve">                                                                         Совета депутатов МО "Урдомское" № 37-А от 25.12.2023г.</t>
  </si>
  <si>
    <t xml:space="preserve">                                                                         на 2024 год"</t>
  </si>
  <si>
    <t xml:space="preserve">000 1 14 00000 00 0000 000 </t>
  </si>
  <si>
    <t>ДОХОДЫ ОТ ПРОДАЖИ МАТЕРИАЛЬНЫХ И НЕМАТЕРИАЛЬНЫХ АКТИВОВ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</si>
  <si>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</si>
  <si>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</si>
  <si>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000 1 16 00000 00 0000 000 </t>
  </si>
  <si>
    <t xml:space="preserve">  ШТРАФЫ, САНКЦИИ, ВОЗМЕЩЕНИЕ УЩЕРБА</t>
  </si>
  <si>
    <t>000 1 16 10032 13 0000 140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</si>
  <si>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</si>
  <si>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000 1 16 02010 02 5000 140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</si>
  <si>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</si>
  <si>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000 2 02 20299 13 0000 150</t>
  </si>
  <si>
    <t>Субсидии на софинансирование капитальных вложений в объекты государственной (муниципальной) собственности.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</si>
  <si>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000 2 02 20302 13 0000 150</t>
  </si>
  <si>
    <t>Субсидии на софинансирование капитальных вложений в объекты государственной (муниципальной) собственности.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</si>
  <si>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муниципального бюджета МО "Урдомское" в 2024 году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</si>
  <si>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</si>
  <si>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000 1 01 02130 01 1000 110</t>
  </si>
  <si>
    <t xml:space="preserve"> 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</si>
  <si>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 xml:space="preserve"> 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</si>
  <si>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000 1 11 05400 00 0000 120</t>
  </si>
  <si>
    <t xml:space="preserve">000 1 11 05410 13 0000 120 </t>
  </si>
  <si>
    <t>000 1 14 06313 13 0000 430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</si>
  <si>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</si>
  <si>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</si>
  <si>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</si>
  <si>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</si>
  <si>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 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</si>
  <si>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000 1 01 02140 01 0000 110</t>
  </si>
  <si>
    <t>000 1 11 05300 00 0000 120</t>
  </si>
  <si>
    <t>000 1 11 05320 00 0000 120</t>
  </si>
  <si>
    <t>000 1 11 05325 13 0000 120</t>
  </si>
  <si>
    <t xml:space="preserve">000 1 11 05430 13 0000 120 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</si>
  <si>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городских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</si>
  <si>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000 1 11 09045 13 0004 120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</si>
  <si>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использование земельных участков, находящихся в собственности городского поселения, без предоставления земельных участков и установления сервитута, публичного сервитута для размещения объекта)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</si>
  <si>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</si>
  <si>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</si>
  <si>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                     №  ___ от __декабря 2024 г. 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</si>
</sst>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"/>
  </numFmts>
  <fonts count="22">
    <font>
      <sz val="10"/>
      <name val="Arial Cyr"/>
      <charset val="204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name val="Arial Narrow"/>
      <family val="2"/>
      <charset val="204"/>
    </font>
    <font>
      <b/>
      <sz val="12"/>
      <name val="Arial Narrow"/>
      <family val="2"/>
      <charset val="204"/>
    </font>
    <font>
      <sz val="10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b/>
      <sz val="10"/>
      <color rgb="FF000000"/>
      <name val="Arial Narrow"/>
      <family val="2"/>
      <charset val="204"/>
    </font>
    <font>
      <b/>
      <sz val="9"/>
      <color rgb="FF000000"/>
      <name val="Arial Narrow"/>
      <family val="2"/>
      <charset val="204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rgb="FF000000"/>
      <name val="Arial Narrow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2" fillId="0" borderId="0">
      <alignment horizontal="center"/>
    </xf>
    <xf numFmtId="0" fontId="3" fillId="0" borderId="1">
      <alignment horizontal="center"/>
    </xf>
    <xf numFmtId="0" fontId="4" fillId="0" borderId="0">
      <alignment horizontal="right"/>
    </xf>
    <xf numFmtId="0" fontId="2" fillId="0" borderId="0"/>
    <xf numFmtId="0" fontId="5" fillId="0" borderId="0"/>
    <xf numFmtId="0" fontId="5" fillId="0" borderId="2"/>
    <xf numFmtId="0" fontId="3" fillId="0" borderId="3">
      <alignment horizontal="center"/>
    </xf>
    <xf numFmtId="0" fontId="4" fillId="0" borderId="4">
      <alignment horizontal="right"/>
    </xf>
    <xf numFmtId="0" fontId="3" fillId="0" borderId="0"/>
    <xf numFmtId="0" fontId="3" fillId="0" borderId="5">
      <alignment horizontal="right"/>
    </xf>
    <xf numFmtId="49" fontId="3" fillId="0" borderId="6">
      <alignment horizontal="center"/>
    </xf>
    <xf numFmtId="0" fontId="4" fillId="0" borderId="7">
      <alignment horizontal="right"/>
    </xf>
    <xf numFmtId="0" fontId="6" fillId="0" borderId="0"/>
    <xf numFmtId="164" fontId="3" fillId="0" borderId="8">
      <alignment horizontal="center"/>
    </xf>
    <xf numFmtId="0" fontId="3" fillId="0" borderId="0">
      <alignment horizontal="left"/>
    </xf>
    <xf numFmtId="49" fontId="3" fillId="0" borderId="0"/>
    <xf numFmtId="49" fontId="3" fillId="0" borderId="5">
      <alignment horizontal="right" vertical="center"/>
    </xf>
    <xf numFmtId="49" fontId="3" fillId="0" borderId="8">
      <alignment horizontal="center" vertical="center"/>
    </xf>
    <xf numFmtId="0" fontId="3" fillId="0" borderId="1">
      <alignment horizontal="left" wrapText="1"/>
    </xf>
    <xf numFmtId="49" fontId="3" fillId="0" borderId="8">
      <alignment horizontal="center"/>
    </xf>
    <xf numFmtId="0" fontId="3" fillId="0" borderId="9">
      <alignment horizontal="left" wrapText="1"/>
    </xf>
    <xf numFmtId="49" fontId="3" fillId="0" borderId="5">
      <alignment horizontal="right"/>
    </xf>
    <xf numFmtId="0" fontId="3" fillId="0" borderId="10">
      <alignment horizontal="left"/>
    </xf>
    <xf numFmtId="49" fontId="3" fillId="0" borderId="10"/>
    <xf numFmtId="49" fontId="3" fillId="0" borderId="5"/>
    <xf numFmtId="49" fontId="3" fillId="0" borderId="11">
      <alignment horizontal="center"/>
    </xf>
    <xf numFmtId="0" fontId="2" fillId="0" borderId="1">
      <alignment horizontal="center"/>
    </xf>
    <xf numFmtId="0" fontId="3" fillId="0" borderId="12">
      <alignment horizontal="center" vertical="top" wrapText="1"/>
    </xf>
    <xf numFmtId="49" fontId="3" fillId="0" borderId="12">
      <alignment horizontal="center" vertical="top" wrapText="1"/>
    </xf>
    <xf numFmtId="0" fontId="1" fillId="0" borderId="13"/>
    <xf numFmtId="0" fontId="1" fillId="0" borderId="4"/>
    <xf numFmtId="0" fontId="3" fillId="0" borderId="12">
      <alignment horizontal="center" vertical="center"/>
    </xf>
    <xf numFmtId="0" fontId="3" fillId="0" borderId="3">
      <alignment horizontal="center" vertical="center"/>
    </xf>
    <xf numFmtId="49" fontId="3" fillId="0" borderId="3">
      <alignment horizontal="center" vertical="center"/>
    </xf>
    <xf numFmtId="0" fontId="3" fillId="0" borderId="14">
      <alignment horizontal="left" wrapText="1"/>
    </xf>
    <xf numFmtId="49" fontId="3" fillId="0" borderId="15">
      <alignment horizontal="center" wrapText="1"/>
    </xf>
    <xf numFmtId="49" fontId="3" fillId="0" borderId="16">
      <alignment horizontal="center"/>
    </xf>
    <xf numFmtId="4" fontId="3" fillId="0" borderId="16">
      <alignment horizontal="right" shrinkToFit="1"/>
    </xf>
    <xf numFmtId="0" fontId="3" fillId="0" borderId="17">
      <alignment horizontal="left" wrapText="1"/>
    </xf>
    <xf numFmtId="49" fontId="3" fillId="0" borderId="18">
      <alignment horizontal="center" shrinkToFit="1"/>
    </xf>
    <xf numFmtId="49" fontId="3" fillId="0" borderId="19">
      <alignment horizontal="center"/>
    </xf>
    <xf numFmtId="4" fontId="3" fillId="0" borderId="19">
      <alignment horizontal="right" shrinkToFit="1"/>
    </xf>
    <xf numFmtId="0" fontId="3" fillId="0" borderId="20">
      <alignment horizontal="left" wrapText="1" indent="2"/>
    </xf>
    <xf numFmtId="49" fontId="3" fillId="0" borderId="21">
      <alignment horizontal="center" shrinkToFit="1"/>
    </xf>
    <xf numFmtId="49" fontId="3" fillId="0" borderId="22">
      <alignment horizontal="center"/>
    </xf>
    <xf numFmtId="4" fontId="3" fillId="0" borderId="22">
      <alignment horizontal="right" shrinkToFit="1"/>
    </xf>
  </cellStyleXfs>
  <cellXfs count="123">
    <xf numFmtId="0" fontId="0" fillId="0" borderId="0" xfId="0"/>
    <xf numFmtId="0" fontId="7" fillId="0" borderId="0" xfId="0" applyFont="1" applyAlignment="1">
      <alignment vertical="center"/>
    </xf>
    <xf numFmtId="0" fontId="9" fillId="0" borderId="0" xfId="0" applyFont="1" applyProtection="1">
      <protection locked="0"/>
    </xf>
    <xf numFmtId="0" fontId="7" fillId="0" borderId="0" xfId="0" applyFont="1" applyAlignment="1">
      <alignment horizontal="right" vertical="center"/>
    </xf>
    <xf numFmtId="0" fontId="15" fillId="0" borderId="0" xfId="0" applyFont="1"/>
    <xf numFmtId="0" fontId="15" fillId="0" borderId="0" xfId="0" applyFont="1" applyAlignment="1">
      <alignment vertical="top"/>
    </xf>
    <xf numFmtId="0" fontId="15" fillId="0" borderId="0" xfId="0" applyFont="1" applyAlignment="1">
      <alignment horizontal="right"/>
    </xf>
    <xf numFmtId="0" fontId="16" fillId="0" borderId="0" xfId="0" applyFont="1"/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Protection="1">
      <protection locked="0"/>
    </xf>
    <xf numFmtId="4" fontId="16" fillId="0" borderId="0" xfId="0" applyNumberFormat="1" applyFont="1" applyBorder="1" applyAlignment="1"/>
    <xf numFmtId="4" fontId="16" fillId="6" borderId="0" xfId="0" applyNumberFormat="1" applyFont="1" applyFill="1" applyBorder="1" applyAlignment="1"/>
    <xf numFmtId="4" fontId="16" fillId="0" borderId="0" xfId="0" applyNumberFormat="1" applyFont="1" applyAlignment="1"/>
    <xf numFmtId="4" fontId="16" fillId="0" borderId="0" xfId="0" applyNumberFormat="1" applyFont="1"/>
    <xf numFmtId="4" fontId="17" fillId="0" borderId="0" xfId="0" applyNumberFormat="1" applyFont="1" applyProtection="1">
      <protection locked="0"/>
    </xf>
    <xf numFmtId="4" fontId="10" fillId="0" borderId="0" xfId="47" applyNumberFormat="1" applyFont="1" applyFill="1" applyBorder="1" applyProtection="1">
      <alignment horizontal="right" shrinkToFit="1"/>
    </xf>
    <xf numFmtId="4" fontId="10" fillId="0" borderId="0" xfId="47" applyNumberFormat="1" applyFont="1" applyBorder="1" applyProtection="1">
      <alignment horizontal="right" shrinkToFit="1"/>
    </xf>
    <xf numFmtId="49" fontId="17" fillId="0" borderId="0" xfId="0" applyNumberFormat="1" applyFont="1" applyProtection="1">
      <protection locked="0"/>
    </xf>
    <xf numFmtId="4" fontId="17" fillId="0" borderId="0" xfId="0" applyNumberFormat="1" applyFont="1" applyBorder="1" applyAlignment="1">
      <alignment vertical="center"/>
    </xf>
    <xf numFmtId="0" fontId="17" fillId="0" borderId="0" xfId="0" applyFont="1" applyBorder="1" applyProtection="1">
      <protection locked="0"/>
    </xf>
    <xf numFmtId="4" fontId="17" fillId="0" borderId="0" xfId="0" applyNumberFormat="1" applyFont="1" applyBorder="1" applyProtection="1">
      <protection locked="0"/>
    </xf>
    <xf numFmtId="49" fontId="17" fillId="0" borderId="0" xfId="0" applyNumberFormat="1" applyFont="1" applyBorder="1" applyAlignment="1" applyProtection="1">
      <alignment horizontal="right"/>
      <protection locked="0"/>
    </xf>
    <xf numFmtId="49" fontId="17" fillId="0" borderId="0" xfId="0" applyNumberFormat="1" applyFont="1" applyBorder="1" applyProtection="1">
      <protection locked="0"/>
    </xf>
    <xf numFmtId="165" fontId="14" fillId="0" borderId="23" xfId="39" applyNumberFormat="1" applyFont="1" applyBorder="1" applyProtection="1">
      <alignment horizontal="right" shrinkToFit="1"/>
    </xf>
    <xf numFmtId="165" fontId="10" fillId="0" borderId="23" xfId="43" applyNumberFormat="1" applyFont="1" applyBorder="1" applyProtection="1">
      <alignment horizontal="right" shrinkToFit="1"/>
    </xf>
    <xf numFmtId="165" fontId="12" fillId="5" borderId="23" xfId="39" applyNumberFormat="1" applyFont="1" applyFill="1" applyBorder="1" applyProtection="1">
      <alignment horizontal="right" shrinkToFit="1"/>
    </xf>
    <xf numFmtId="165" fontId="12" fillId="4" borderId="23" xfId="47" applyNumberFormat="1" applyFont="1" applyFill="1" applyBorder="1" applyProtection="1">
      <alignment horizontal="right" shrinkToFit="1"/>
    </xf>
    <xf numFmtId="165" fontId="12" fillId="3" borderId="23" xfId="47" applyNumberFormat="1" applyFont="1" applyFill="1" applyBorder="1" applyProtection="1">
      <alignment horizontal="right" shrinkToFit="1"/>
    </xf>
    <xf numFmtId="165" fontId="10" fillId="0" borderId="23" xfId="47" applyNumberFormat="1" applyFont="1" applyFill="1" applyBorder="1" applyProtection="1">
      <alignment horizontal="right" shrinkToFit="1"/>
    </xf>
    <xf numFmtId="165" fontId="12" fillId="0" borderId="23" xfId="47" applyNumberFormat="1" applyFont="1" applyFill="1" applyBorder="1" applyProtection="1">
      <alignment horizontal="right" shrinkToFit="1"/>
    </xf>
    <xf numFmtId="165" fontId="10" fillId="0" borderId="23" xfId="47" applyNumberFormat="1" applyFont="1" applyBorder="1" applyProtection="1">
      <alignment horizontal="right" shrinkToFit="1"/>
    </xf>
    <xf numFmtId="165" fontId="12" fillId="5" borderId="23" xfId="47" applyNumberFormat="1" applyFont="1" applyFill="1" applyBorder="1" applyProtection="1">
      <alignment horizontal="right" shrinkToFit="1"/>
    </xf>
    <xf numFmtId="165" fontId="12" fillId="0" borderId="23" xfId="47" applyNumberFormat="1" applyFont="1" applyBorder="1" applyProtection="1">
      <alignment horizontal="right" shrinkToFit="1"/>
    </xf>
    <xf numFmtId="165" fontId="12" fillId="2" borderId="23" xfId="47" applyNumberFormat="1" applyFont="1" applyFill="1" applyBorder="1" applyProtection="1">
      <alignment horizontal="right" shrinkToFit="1"/>
    </xf>
    <xf numFmtId="165" fontId="11" fillId="0" borderId="0" xfId="14" applyNumberFormat="1" applyFont="1" applyProtection="1"/>
    <xf numFmtId="0" fontId="17" fillId="0" borderId="0" xfId="0" applyFont="1" applyBorder="1" applyAlignment="1">
      <alignment vertical="center"/>
    </xf>
    <xf numFmtId="4" fontId="17" fillId="0" borderId="0" xfId="0" applyNumberFormat="1" applyFont="1" applyAlignment="1"/>
    <xf numFmtId="4" fontId="17" fillId="0" borderId="0" xfId="0" applyNumberFormat="1" applyFont="1" applyAlignment="1" applyProtection="1">
      <protection locked="0"/>
    </xf>
    <xf numFmtId="49" fontId="17" fillId="0" borderId="0" xfId="0" applyNumberFormat="1" applyFont="1" applyAlignment="1" applyProtection="1">
      <protection locked="0"/>
    </xf>
    <xf numFmtId="4" fontId="17" fillId="0" borderId="0" xfId="0" applyNumberFormat="1" applyFont="1" applyBorder="1" applyAlignment="1"/>
    <xf numFmtId="165" fontId="18" fillId="0" borderId="23" xfId="0" applyNumberFormat="1" applyFont="1" applyFill="1" applyBorder="1" applyAlignment="1">
      <alignment horizontal="right"/>
    </xf>
    <xf numFmtId="165" fontId="17" fillId="0" borderId="23" xfId="0" applyNumberFormat="1" applyFont="1" applyFill="1" applyBorder="1" applyAlignment="1">
      <alignment horizontal="right"/>
    </xf>
    <xf numFmtId="0" fontId="17" fillId="0" borderId="0" xfId="0" applyFont="1" applyAlignment="1" applyProtection="1">
      <protection locked="0"/>
    </xf>
    <xf numFmtId="0" fontId="17" fillId="0" borderId="0" xfId="0" applyFont="1" applyAlignment="1"/>
    <xf numFmtId="4" fontId="17" fillId="0" borderId="0" xfId="0" applyNumberFormat="1" applyFont="1" applyBorder="1" applyAlignment="1" applyProtection="1">
      <protection locked="0"/>
    </xf>
    <xf numFmtId="4" fontId="10" fillId="0" borderId="0" xfId="47" applyNumberFormat="1" applyFont="1" applyBorder="1" applyAlignment="1" applyProtection="1">
      <alignment horizontal="right" shrinkToFit="1"/>
    </xf>
    <xf numFmtId="4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" fillId="0" borderId="4" xfId="32" applyNumberFormat="1" applyProtection="1"/>
    <xf numFmtId="0" fontId="0" fillId="0" borderId="0" xfId="0" applyProtection="1">
      <protection locked="0"/>
    </xf>
    <xf numFmtId="4" fontId="3" fillId="0" borderId="0" xfId="47" applyNumberFormat="1" applyBorder="1" applyProtection="1">
      <alignment horizontal="right" shrinkToFit="1"/>
    </xf>
    <xf numFmtId="0" fontId="1" fillId="0" borderId="0" xfId="32" applyNumberFormat="1" applyBorder="1" applyProtection="1"/>
    <xf numFmtId="0" fontId="0" fillId="0" borderId="0" xfId="0" applyBorder="1" applyProtection="1">
      <protection locked="0"/>
    </xf>
    <xf numFmtId="4" fontId="3" fillId="0" borderId="23" xfId="47" applyNumberFormat="1" applyBorder="1" applyProtection="1">
      <alignment horizontal="right" shrinkToFit="1"/>
    </xf>
    <xf numFmtId="165" fontId="10" fillId="0" borderId="24" xfId="47" applyNumberFormat="1" applyFont="1" applyBorder="1" applyProtection="1">
      <alignment horizontal="right" shrinkToFit="1"/>
    </xf>
    <xf numFmtId="4" fontId="17" fillId="0" borderId="0" xfId="0" applyNumberFormat="1" applyFont="1" applyFill="1" applyBorder="1" applyAlignment="1">
      <alignment horizontal="center"/>
    </xf>
    <xf numFmtId="4" fontId="17" fillId="0" borderId="0" xfId="0" applyNumberFormat="1" applyFont="1" applyAlignment="1">
      <alignment horizontal="center"/>
    </xf>
    <xf numFmtId="4" fontId="17" fillId="0" borderId="0" xfId="0" applyNumberFormat="1" applyFont="1" applyAlignment="1" applyProtection="1">
      <alignment horizontal="center"/>
      <protection locked="0"/>
    </xf>
    <xf numFmtId="49" fontId="17" fillId="0" borderId="0" xfId="0" applyNumberFormat="1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4" fontId="17" fillId="0" borderId="0" xfId="0" applyNumberFormat="1" applyFont="1" applyBorder="1" applyAlignment="1">
      <alignment horizontal="center"/>
    </xf>
    <xf numFmtId="4" fontId="0" fillId="0" borderId="0" xfId="0" applyNumberFormat="1" applyBorder="1" applyProtection="1">
      <protection locked="0"/>
    </xf>
    <xf numFmtId="165" fontId="10" fillId="0" borderId="26" xfId="47" applyNumberFormat="1" applyFont="1" applyBorder="1" applyProtection="1">
      <alignment horizontal="right" shrinkToFit="1"/>
    </xf>
    <xf numFmtId="165" fontId="10" fillId="0" borderId="27" xfId="47" applyNumberFormat="1" applyFont="1" applyBorder="1" applyProtection="1">
      <alignment horizontal="right" shrinkToFit="1"/>
    </xf>
    <xf numFmtId="4" fontId="16" fillId="0" borderId="0" xfId="0" applyNumberFormat="1" applyFont="1" applyFill="1" applyBorder="1" applyAlignment="1">
      <alignment horizontal="center"/>
    </xf>
    <xf numFmtId="0" fontId="19" fillId="0" borderId="0" xfId="0" applyFont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4" fontId="16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49" fontId="12" fillId="0" borderId="23" xfId="38" applyNumberFormat="1" applyFont="1" applyBorder="1" applyAlignment="1" applyProtection="1">
      <alignment horizontal="center" vertical="top"/>
    </xf>
    <xf numFmtId="0" fontId="13" fillId="0" borderId="23" xfId="36" applyNumberFormat="1" applyFont="1" applyBorder="1" applyAlignment="1" applyProtection="1">
      <alignment horizontal="left" vertical="top" wrapText="1"/>
    </xf>
    <xf numFmtId="49" fontId="10" fillId="0" borderId="23" xfId="42" applyNumberFormat="1" applyFont="1" applyBorder="1" applyAlignment="1" applyProtection="1">
      <alignment horizontal="center" vertical="top"/>
    </xf>
    <xf numFmtId="0" fontId="10" fillId="0" borderId="23" xfId="40" applyNumberFormat="1" applyFont="1" applyBorder="1" applyAlignment="1" applyProtection="1">
      <alignment horizontal="left" vertical="top" wrapText="1"/>
    </xf>
    <xf numFmtId="49" fontId="12" fillId="5" borderId="23" xfId="38" applyNumberFormat="1" applyFont="1" applyFill="1" applyBorder="1" applyAlignment="1" applyProtection="1">
      <alignment horizontal="center" vertical="top"/>
    </xf>
    <xf numFmtId="0" fontId="12" fillId="5" borderId="23" xfId="44" applyNumberFormat="1" applyFont="1" applyFill="1" applyBorder="1" applyAlignment="1" applyProtection="1">
      <alignment horizontal="left" vertical="top" wrapText="1"/>
    </xf>
    <xf numFmtId="49" fontId="12" fillId="4" borderId="23" xfId="46" applyNumberFormat="1" applyFont="1" applyFill="1" applyBorder="1" applyAlignment="1" applyProtection="1">
      <alignment horizontal="center" vertical="top"/>
    </xf>
    <xf numFmtId="0" fontId="12" fillId="4" borderId="23" xfId="44" applyNumberFormat="1" applyFont="1" applyFill="1" applyBorder="1" applyAlignment="1" applyProtection="1">
      <alignment horizontal="left" vertical="top" wrapText="1"/>
    </xf>
    <xf numFmtId="49" fontId="12" fillId="3" borderId="23" xfId="46" applyNumberFormat="1" applyFont="1" applyFill="1" applyBorder="1" applyAlignment="1" applyProtection="1">
      <alignment horizontal="center" vertical="top"/>
    </xf>
    <xf numFmtId="0" fontId="12" fillId="3" borderId="23" xfId="44" applyNumberFormat="1" applyFont="1" applyFill="1" applyBorder="1" applyAlignment="1" applyProtection="1">
      <alignment horizontal="left" vertical="top" wrapText="1"/>
    </xf>
    <xf numFmtId="49" fontId="10" fillId="0" borderId="23" xfId="46" applyNumberFormat="1" applyFont="1" applyFill="1" applyBorder="1" applyAlignment="1" applyProtection="1">
      <alignment horizontal="center" vertical="top"/>
    </xf>
    <xf numFmtId="0" fontId="10" fillId="0" borderId="23" xfId="44" applyNumberFormat="1" applyFont="1" applyFill="1" applyBorder="1" applyAlignment="1" applyProtection="1">
      <alignment horizontal="left" vertical="top" wrapText="1"/>
    </xf>
    <xf numFmtId="0" fontId="10" fillId="0" borderId="23" xfId="44" applyNumberFormat="1" applyFont="1" applyBorder="1" applyAlignment="1" applyProtection="1">
      <alignment horizontal="left" vertical="top" wrapText="1"/>
    </xf>
    <xf numFmtId="0" fontId="10" fillId="0" borderId="23" xfId="46" applyNumberFormat="1" applyFont="1" applyBorder="1" applyAlignment="1" applyProtection="1">
      <alignment horizontal="left" vertical="top" wrapText="1"/>
    </xf>
    <xf numFmtId="49" fontId="12" fillId="0" borderId="23" xfId="46" applyNumberFormat="1" applyFont="1" applyFill="1" applyBorder="1" applyAlignment="1" applyProtection="1">
      <alignment horizontal="center" vertical="top"/>
    </xf>
    <xf numFmtId="0" fontId="12" fillId="0" borderId="23" xfId="44" applyNumberFormat="1" applyFont="1" applyFill="1" applyBorder="1" applyAlignment="1" applyProtection="1">
      <alignment horizontal="left" vertical="top" wrapText="1"/>
    </xf>
    <xf numFmtId="49" fontId="10" fillId="0" borderId="23" xfId="46" applyNumberFormat="1" applyFont="1" applyBorder="1" applyAlignment="1" applyProtection="1">
      <alignment horizontal="center" vertical="top"/>
    </xf>
    <xf numFmtId="49" fontId="10" fillId="0" borderId="22" xfId="46" applyNumberFormat="1" applyFont="1" applyAlignment="1" applyProtection="1">
      <alignment horizontal="center" vertical="top"/>
    </xf>
    <xf numFmtId="0" fontId="10" fillId="0" borderId="25" xfId="44" applyNumberFormat="1" applyFont="1" applyBorder="1" applyAlignment="1" applyProtection="1">
      <alignment horizontal="left" vertical="top" wrapText="1"/>
    </xf>
    <xf numFmtId="0" fontId="10" fillId="0" borderId="23" xfId="44" applyNumberFormat="1" applyFont="1" applyBorder="1" applyAlignment="1" applyProtection="1">
      <alignment horizontal="center" vertical="top" wrapText="1"/>
    </xf>
    <xf numFmtId="0" fontId="10" fillId="0" borderId="23" xfId="47" applyNumberFormat="1" applyFont="1" applyBorder="1" applyAlignment="1" applyProtection="1">
      <alignment horizontal="left" vertical="top" wrapText="1" shrinkToFit="1"/>
    </xf>
    <xf numFmtId="0" fontId="18" fillId="0" borderId="23" xfId="0" applyFont="1" applyBorder="1" applyAlignment="1">
      <alignment horizontal="center" vertical="top"/>
    </xf>
    <xf numFmtId="0" fontId="18" fillId="0" borderId="23" xfId="0" applyNumberFormat="1" applyFont="1" applyBorder="1" applyAlignment="1">
      <alignment horizontal="left" vertical="top" wrapText="1"/>
    </xf>
    <xf numFmtId="0" fontId="17" fillId="0" borderId="23" xfId="0" applyFont="1" applyBorder="1" applyAlignment="1">
      <alignment horizontal="center" vertical="top"/>
    </xf>
    <xf numFmtId="0" fontId="17" fillId="0" borderId="23" xfId="0" applyNumberFormat="1" applyFont="1" applyBorder="1" applyAlignment="1">
      <alignment horizontal="left" vertical="top" wrapText="1"/>
    </xf>
    <xf numFmtId="49" fontId="12" fillId="5" borderId="23" xfId="46" applyNumberFormat="1" applyFont="1" applyFill="1" applyBorder="1" applyAlignment="1" applyProtection="1">
      <alignment horizontal="center" vertical="top"/>
    </xf>
    <xf numFmtId="49" fontId="12" fillId="0" borderId="23" xfId="46" applyNumberFormat="1" applyFont="1" applyBorder="1" applyAlignment="1" applyProtection="1">
      <alignment horizontal="center" vertical="top"/>
    </xf>
    <xf numFmtId="0" fontId="12" fillId="0" borderId="23" xfId="44" applyNumberFormat="1" applyFont="1" applyBorder="1" applyAlignment="1" applyProtection="1">
      <alignment horizontal="left" vertical="top" wrapText="1"/>
    </xf>
    <xf numFmtId="49" fontId="12" fillId="2" borderId="23" xfId="46" applyNumberFormat="1" applyFont="1" applyFill="1" applyBorder="1" applyAlignment="1" applyProtection="1">
      <alignment horizontal="center" vertical="top"/>
    </xf>
    <xf numFmtId="0" fontId="12" fillId="2" borderId="23" xfId="44" applyNumberFormat="1" applyFont="1" applyFill="1" applyBorder="1" applyAlignment="1" applyProtection="1">
      <alignment horizontal="left" vertical="top" wrapText="1"/>
    </xf>
    <xf numFmtId="0" fontId="11" fillId="0" borderId="0" xfId="14" applyNumberFormat="1" applyFont="1" applyAlignment="1" applyProtection="1">
      <alignment vertical="top"/>
    </xf>
    <xf numFmtId="0" fontId="9" fillId="0" borderId="0" xfId="0" applyFont="1" applyAlignment="1" applyProtection="1">
      <alignment vertical="top"/>
      <protection locked="0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/>
    <xf numFmtId="4" fontId="7" fillId="0" borderId="0" xfId="0" applyNumberFormat="1" applyFont="1" applyAlignment="1">
      <alignment vertical="center"/>
    </xf>
    <xf numFmtId="4" fontId="7" fillId="0" borderId="0" xfId="0" applyNumberFormat="1" applyFont="1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4" fontId="15" fillId="0" borderId="0" xfId="0" applyNumberFormat="1" applyFont="1" applyBorder="1" applyAlignment="1"/>
    <xf numFmtId="0" fontId="20" fillId="0" borderId="0" xfId="0" applyFont="1" applyProtection="1"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/>
    <xf numFmtId="4" fontId="7" fillId="0" borderId="0" xfId="0" applyNumberFormat="1" applyFont="1" applyAlignment="1" applyProtection="1">
      <alignment horizontal="center"/>
      <protection locked="0"/>
    </xf>
    <xf numFmtId="4" fontId="21" fillId="0" borderId="23" xfId="47" applyNumberFormat="1" applyFont="1" applyFill="1" applyBorder="1" applyAlignment="1" applyProtection="1">
      <alignment horizontal="center" shrinkToFit="1"/>
    </xf>
    <xf numFmtId="0" fontId="17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10" fillId="0" borderId="23" xfId="29" applyNumberFormat="1" applyFont="1" applyBorder="1" applyAlignment="1" applyProtection="1">
      <alignment horizontal="center" vertical="top" wrapText="1"/>
    </xf>
    <xf numFmtId="0" fontId="10" fillId="0" borderId="23" xfId="29" applyFont="1" applyBorder="1" applyAlignment="1">
      <alignment horizontal="center" vertical="top" wrapText="1"/>
    </xf>
    <xf numFmtId="49" fontId="10" fillId="0" borderId="23" xfId="30" applyNumberFormat="1" applyFont="1" applyBorder="1" applyProtection="1">
      <alignment horizontal="center" vertical="top" wrapText="1"/>
    </xf>
    <xf numFmtId="49" fontId="10" fillId="0" borderId="23" xfId="30" applyFont="1" applyBorder="1">
      <alignment horizontal="center" vertical="top" wrapText="1"/>
    </xf>
  </cellXfs>
  <cellStyles count="48"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97"/>
  <sheetViews>
    <sheetView tabSelected="1" view="pageBreakPreview" topLeftCell="A3" zoomScaleNormal="100" zoomScaleSheetLayoutView="100" workbookViewId="0">
      <pane xSplit="9744" topLeftCell="C1"/>
      <selection activeCell="A25" sqref="A25"/>
      <selection pane="topRight" activeCell="N17" sqref="D1:N1048576"/>
    </sheetView>
  </sheetViews>
  <sheetFormatPr defaultColWidth="9.109375" defaultRowHeight="13.8"/>
  <cols>
    <col min="1" max="1" width="20.109375" style="103" customWidth="1"/>
    <col min="2" max="2" width="50.6640625" style="103" customWidth="1"/>
    <col min="3" max="3" width="15.6640625" style="2" customWidth="1"/>
    <col min="4" max="4" width="14.77734375" style="20" customWidth="1"/>
    <col min="5" max="5" width="12.77734375" style="43" customWidth="1"/>
    <col min="6" max="6" width="9.109375" style="38"/>
    <col min="7" max="7" width="11.6640625" style="38" customWidth="1"/>
    <col min="8" max="9" width="9.109375" style="59"/>
    <col min="10" max="11" width="9.109375" style="107"/>
    <col min="12" max="12" width="10.5546875" style="107" customWidth="1"/>
    <col min="13" max="13" width="11.44140625" style="15" customWidth="1"/>
    <col min="14" max="26" width="9.109375" style="15"/>
    <col min="27" max="30" width="9.109375" style="10"/>
    <col min="31" max="16384" width="9.109375" style="2"/>
  </cols>
  <sheetData>
    <row r="1" spans="1:30" s="4" customFormat="1" ht="13.2">
      <c r="A1" s="5"/>
      <c r="B1" s="5"/>
      <c r="C1" s="6" t="s">
        <v>122</v>
      </c>
      <c r="D1" s="19"/>
      <c r="E1" s="37"/>
      <c r="F1" s="11"/>
      <c r="G1" s="11"/>
      <c r="H1" s="57"/>
      <c r="I1" s="66"/>
      <c r="J1" s="105"/>
      <c r="K1" s="110"/>
      <c r="L1" s="110"/>
      <c r="M1" s="12"/>
      <c r="N1" s="11"/>
      <c r="O1" s="13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7"/>
      <c r="AB1" s="7"/>
      <c r="AC1" s="7"/>
      <c r="AD1" s="7"/>
    </row>
    <row r="2" spans="1:30" s="4" customFormat="1" ht="13.2">
      <c r="A2" s="5"/>
      <c r="B2" s="5"/>
      <c r="C2" s="6" t="s">
        <v>164</v>
      </c>
      <c r="D2" s="19"/>
      <c r="E2" s="37"/>
      <c r="F2" s="11"/>
      <c r="G2" s="11"/>
      <c r="H2" s="57"/>
      <c r="I2" s="66"/>
      <c r="J2" s="105"/>
      <c r="K2" s="110"/>
      <c r="L2" s="110"/>
      <c r="M2" s="12"/>
      <c r="N2" s="11"/>
      <c r="O2" s="13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7"/>
      <c r="AB2" s="7"/>
      <c r="AC2" s="7"/>
      <c r="AD2" s="7"/>
    </row>
    <row r="3" spans="1:30" s="4" customFormat="1" ht="13.2">
      <c r="A3" s="5"/>
      <c r="B3" s="5"/>
      <c r="C3" s="6" t="s">
        <v>123</v>
      </c>
      <c r="D3" s="19"/>
      <c r="E3" s="37"/>
      <c r="F3" s="11"/>
      <c r="G3" s="11"/>
      <c r="H3" s="57"/>
      <c r="I3" s="66"/>
      <c r="J3" s="105"/>
      <c r="K3" s="110"/>
      <c r="L3" s="110"/>
      <c r="M3" s="12"/>
      <c r="N3" s="11"/>
      <c r="O3" s="13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7"/>
      <c r="AB3" s="7"/>
      <c r="AC3" s="7"/>
      <c r="AD3" s="7"/>
    </row>
    <row r="4" spans="1:30" s="4" customFormat="1" ht="13.2">
      <c r="A4" s="5"/>
      <c r="B4" s="5"/>
      <c r="C4" s="6" t="s">
        <v>125</v>
      </c>
      <c r="D4" s="19"/>
      <c r="E4" s="37"/>
      <c r="F4" s="11"/>
      <c r="G4" s="11"/>
      <c r="H4" s="57"/>
      <c r="I4" s="66"/>
      <c r="J4" s="105"/>
      <c r="K4" s="110"/>
      <c r="L4" s="110"/>
      <c r="M4" s="12"/>
      <c r="N4" s="11"/>
      <c r="O4" s="13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7"/>
      <c r="AB4" s="7"/>
      <c r="AC4" s="7"/>
      <c r="AD4" s="7"/>
    </row>
    <row r="5" spans="1:30" s="4" customFormat="1" ht="13.2">
      <c r="A5" s="5"/>
      <c r="B5" s="5"/>
      <c r="C5" s="6" t="s">
        <v>124</v>
      </c>
      <c r="D5" s="19"/>
      <c r="E5" s="37"/>
      <c r="F5" s="11"/>
      <c r="G5" s="11"/>
      <c r="H5" s="57"/>
      <c r="I5" s="66"/>
      <c r="J5" s="105"/>
      <c r="K5" s="110"/>
      <c r="L5" s="110"/>
      <c r="M5" s="12"/>
      <c r="N5" s="11"/>
      <c r="O5" s="13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7"/>
      <c r="AB5" s="7"/>
      <c r="AC5" s="7"/>
      <c r="AD5" s="7"/>
    </row>
    <row r="6" spans="1:30" s="4" customFormat="1" ht="13.2">
      <c r="A6" s="5"/>
      <c r="B6" s="5"/>
      <c r="C6" s="6" t="s">
        <v>126</v>
      </c>
      <c r="D6" s="19"/>
      <c r="E6" s="37"/>
      <c r="F6" s="11"/>
      <c r="G6" s="11"/>
      <c r="H6" s="57"/>
      <c r="I6" s="66"/>
      <c r="J6" s="105"/>
      <c r="K6" s="110"/>
      <c r="L6" s="110"/>
      <c r="M6" s="12"/>
      <c r="N6" s="11"/>
      <c r="O6" s="13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7"/>
      <c r="AB6" s="7"/>
      <c r="AC6" s="7"/>
      <c r="AD6" s="7"/>
    </row>
    <row r="7" spans="1:30" s="4" customFormat="1" ht="13.2">
      <c r="A7" s="5"/>
      <c r="B7" s="5"/>
      <c r="C7" s="6"/>
      <c r="D7" s="20"/>
      <c r="E7" s="43"/>
      <c r="F7" s="11"/>
      <c r="G7" s="11"/>
      <c r="H7" s="57"/>
      <c r="I7" s="66"/>
      <c r="J7" s="105"/>
      <c r="K7" s="110"/>
      <c r="L7" s="110"/>
      <c r="M7" s="12"/>
      <c r="N7" s="11"/>
      <c r="O7" s="13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7"/>
      <c r="AB7" s="7"/>
      <c r="AC7" s="7"/>
      <c r="AD7" s="7"/>
    </row>
    <row r="8" spans="1:30" s="1" customFormat="1" ht="15.6" customHeight="1">
      <c r="A8" s="118" t="s">
        <v>120</v>
      </c>
      <c r="B8" s="118"/>
      <c r="C8" s="118"/>
      <c r="D8" s="20"/>
      <c r="E8" s="43"/>
      <c r="F8" s="37"/>
      <c r="G8" s="37"/>
      <c r="H8" s="58"/>
      <c r="I8" s="58"/>
      <c r="J8" s="106"/>
      <c r="K8" s="106"/>
      <c r="L8" s="106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9"/>
      <c r="AB8" s="9"/>
      <c r="AC8" s="9"/>
      <c r="AD8" s="9"/>
    </row>
    <row r="9" spans="1:30" s="1" customFormat="1" ht="13.2">
      <c r="A9" s="70"/>
      <c r="B9" s="71"/>
      <c r="C9" s="3" t="s">
        <v>1</v>
      </c>
      <c r="D9" s="9"/>
      <c r="E9" s="44"/>
      <c r="F9" s="37"/>
      <c r="G9" s="37"/>
      <c r="H9" s="58"/>
      <c r="I9" s="58"/>
      <c r="J9" s="106"/>
      <c r="K9" s="106"/>
      <c r="L9" s="106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9"/>
      <c r="AB9" s="9"/>
      <c r="AC9" s="9"/>
      <c r="AD9" s="9"/>
    </row>
    <row r="10" spans="1:30" s="1" customFormat="1" ht="13.2">
      <c r="A10" s="70"/>
      <c r="B10" s="71"/>
      <c r="C10" s="3" t="s">
        <v>121</v>
      </c>
      <c r="D10" s="20"/>
      <c r="E10" s="43"/>
      <c r="F10" s="37"/>
      <c r="G10" s="37"/>
      <c r="H10" s="58"/>
      <c r="I10" s="58"/>
      <c r="J10" s="106"/>
      <c r="K10" s="106"/>
      <c r="L10" s="106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9"/>
      <c r="AB10" s="9"/>
      <c r="AC10" s="9"/>
      <c r="AD10" s="9"/>
    </row>
    <row r="11" spans="1:30" s="1" customFormat="1" ht="13.2">
      <c r="A11" s="70"/>
      <c r="B11" s="71"/>
      <c r="C11" s="3"/>
      <c r="D11" s="21"/>
      <c r="E11" s="45"/>
      <c r="F11" s="37"/>
      <c r="G11" s="37"/>
      <c r="H11" s="58"/>
      <c r="I11" s="58"/>
      <c r="J11" s="106"/>
      <c r="K11" s="106"/>
      <c r="L11" s="106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9"/>
      <c r="AB11" s="9"/>
      <c r="AC11" s="9"/>
      <c r="AD11" s="9"/>
    </row>
    <row r="12" spans="1:30" s="1" customFormat="1" ht="15.6">
      <c r="A12" s="117" t="s">
        <v>0</v>
      </c>
      <c r="B12" s="117"/>
      <c r="C12" s="117"/>
      <c r="D12" s="20"/>
      <c r="E12" s="43"/>
      <c r="F12" s="37"/>
      <c r="G12" s="37"/>
      <c r="H12" s="58"/>
      <c r="I12" s="58"/>
      <c r="J12" s="106"/>
      <c r="K12" s="106"/>
      <c r="L12" s="106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9"/>
      <c r="AB12" s="9"/>
      <c r="AC12" s="9"/>
      <c r="AD12" s="9"/>
    </row>
    <row r="13" spans="1:30" s="1" customFormat="1" ht="15.6">
      <c r="A13" s="117" t="s">
        <v>141</v>
      </c>
      <c r="B13" s="117"/>
      <c r="C13" s="117"/>
      <c r="D13" s="20"/>
      <c r="E13" s="43"/>
      <c r="F13" s="37"/>
      <c r="G13" s="37"/>
      <c r="H13" s="58"/>
      <c r="I13" s="58"/>
      <c r="J13" s="106"/>
      <c r="K13" s="106"/>
      <c r="L13" s="106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9"/>
      <c r="AB13" s="9"/>
      <c r="AC13" s="9"/>
      <c r="AD13" s="9"/>
    </row>
    <row r="15" spans="1:30" ht="12.9" customHeight="1">
      <c r="A15" s="119" t="s">
        <v>3</v>
      </c>
      <c r="B15" s="119" t="s">
        <v>2</v>
      </c>
      <c r="C15" s="121" t="s">
        <v>4</v>
      </c>
    </row>
    <row r="16" spans="1:30" ht="12" customHeight="1">
      <c r="A16" s="120"/>
      <c r="B16" s="120"/>
      <c r="C16" s="122"/>
    </row>
    <row r="17" spans="1:30" ht="14.25" customHeight="1">
      <c r="A17" s="120"/>
      <c r="B17" s="120"/>
      <c r="C17" s="122"/>
    </row>
    <row r="18" spans="1:30" ht="17.25" customHeight="1">
      <c r="A18" s="72"/>
      <c r="B18" s="73" t="s">
        <v>5</v>
      </c>
      <c r="C18" s="24">
        <f>C20+C76</f>
        <v>44800</v>
      </c>
      <c r="D18" s="22"/>
      <c r="E18" s="39"/>
      <c r="F18" s="39"/>
      <c r="G18" s="39"/>
      <c r="H18" s="60"/>
      <c r="I18" s="60"/>
      <c r="J18" s="108"/>
      <c r="K18" s="108"/>
      <c r="L18" s="10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</row>
    <row r="19" spans="1:30" ht="15" customHeight="1">
      <c r="A19" s="74"/>
      <c r="B19" s="75" t="s">
        <v>6</v>
      </c>
      <c r="C19" s="25"/>
      <c r="D19" s="23"/>
      <c r="E19" s="39"/>
      <c r="F19" s="39"/>
      <c r="G19" s="39"/>
      <c r="H19" s="60"/>
      <c r="I19" s="60"/>
      <c r="J19" s="108"/>
      <c r="K19" s="108"/>
      <c r="L19" s="10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</row>
    <row r="20" spans="1:30" ht="17.25" customHeight="1">
      <c r="A20" s="76"/>
      <c r="B20" s="77" t="s">
        <v>63</v>
      </c>
      <c r="C20" s="26">
        <f>C21+C47</f>
        <v>34665.699999999997</v>
      </c>
    </row>
    <row r="21" spans="1:30">
      <c r="A21" s="78" t="s">
        <v>65</v>
      </c>
      <c r="B21" s="79" t="s">
        <v>61</v>
      </c>
      <c r="C21" s="27">
        <f>C22+C30+C36</f>
        <v>30486.5</v>
      </c>
    </row>
    <row r="22" spans="1:30">
      <c r="A22" s="80" t="s">
        <v>66</v>
      </c>
      <c r="B22" s="81" t="s">
        <v>7</v>
      </c>
      <c r="C22" s="28">
        <f>C23</f>
        <v>24202.399999999998</v>
      </c>
    </row>
    <row r="23" spans="1:30">
      <c r="A23" s="82" t="s">
        <v>64</v>
      </c>
      <c r="B23" s="83" t="s">
        <v>8</v>
      </c>
      <c r="C23" s="29">
        <f>C24+C25+C26+C27+C28+C29</f>
        <v>24202.399999999998</v>
      </c>
    </row>
    <row r="24" spans="1:30" ht="60.6" customHeight="1">
      <c r="A24" s="82" t="s">
        <v>67</v>
      </c>
      <c r="B24" s="83" t="s">
        <v>9</v>
      </c>
      <c r="C24" s="29">
        <f>20324.5+36.2+871.5+42.2+1933.1-30.5-125.2</f>
        <v>23051.8</v>
      </c>
      <c r="D24" s="16"/>
      <c r="L24" s="115"/>
    </row>
    <row r="25" spans="1:30" ht="64.8" customHeight="1">
      <c r="A25" s="82" t="s">
        <v>68</v>
      </c>
      <c r="B25" s="83" t="s">
        <v>10</v>
      </c>
      <c r="C25" s="29">
        <v>10</v>
      </c>
      <c r="D25" s="16"/>
    </row>
    <row r="26" spans="1:30" ht="28.8" customHeight="1">
      <c r="A26" s="82" t="s">
        <v>69</v>
      </c>
      <c r="B26" s="83" t="s">
        <v>11</v>
      </c>
      <c r="C26" s="29">
        <f>90+64.8+24.2+10.5+8.8</f>
        <v>198.3</v>
      </c>
      <c r="D26" s="16"/>
      <c r="Z26" s="10"/>
      <c r="AD26" s="2"/>
    </row>
    <row r="27" spans="1:30" ht="68.400000000000006" customHeight="1">
      <c r="A27" s="82" t="s">
        <v>70</v>
      </c>
      <c r="B27" s="83" t="s">
        <v>12</v>
      </c>
      <c r="C27" s="29">
        <f>20+5.5+15+42+52.6</f>
        <v>135.1</v>
      </c>
      <c r="D27" s="16"/>
    </row>
    <row r="28" spans="1:30" s="51" customFormat="1" ht="52.8" customHeight="1">
      <c r="A28" s="84" t="s">
        <v>143</v>
      </c>
      <c r="B28" s="85" t="s">
        <v>142</v>
      </c>
      <c r="C28" s="55">
        <f>57.5+7.2</f>
        <v>64.7</v>
      </c>
      <c r="D28" s="52"/>
      <c r="E28" s="52"/>
      <c r="F28" s="53"/>
      <c r="G28" s="54"/>
      <c r="H28" s="61"/>
      <c r="I28" s="67"/>
      <c r="J28" s="109"/>
      <c r="K28" s="111"/>
      <c r="L28" s="111"/>
    </row>
    <row r="29" spans="1:30" s="51" customFormat="1" ht="52.8" customHeight="1">
      <c r="A29" s="84" t="s">
        <v>154</v>
      </c>
      <c r="B29" s="85" t="s">
        <v>150</v>
      </c>
      <c r="C29" s="55">
        <v>742.5</v>
      </c>
      <c r="D29" s="52"/>
      <c r="E29" s="52"/>
      <c r="F29" s="53"/>
      <c r="G29" s="54"/>
      <c r="H29" s="61"/>
      <c r="I29" s="67"/>
      <c r="J29" s="109"/>
      <c r="K29" s="111"/>
      <c r="L29" s="111"/>
    </row>
    <row r="30" spans="1:30" ht="24.6" customHeight="1">
      <c r="A30" s="80" t="s">
        <v>71</v>
      </c>
      <c r="B30" s="81" t="s">
        <v>13</v>
      </c>
      <c r="C30" s="28">
        <f>C31</f>
        <v>3883.9</v>
      </c>
    </row>
    <row r="31" spans="1:30" ht="20.399999999999999">
      <c r="A31" s="82" t="s">
        <v>72</v>
      </c>
      <c r="B31" s="83" t="s">
        <v>14</v>
      </c>
      <c r="C31" s="29">
        <f>C32+C33+C34+C35</f>
        <v>3883.9</v>
      </c>
      <c r="D31" s="16"/>
    </row>
    <row r="32" spans="1:30" ht="40.799999999999997">
      <c r="A32" s="82" t="s">
        <v>73</v>
      </c>
      <c r="B32" s="83" t="s">
        <v>15</v>
      </c>
      <c r="C32" s="29">
        <f>1891.7+101.8+18</f>
        <v>2011.5</v>
      </c>
      <c r="D32" s="16"/>
    </row>
    <row r="33" spans="1:4" ht="40.799999999999997">
      <c r="A33" s="82" t="s">
        <v>74</v>
      </c>
      <c r="B33" s="83" t="s">
        <v>16</v>
      </c>
      <c r="C33" s="29">
        <f>10.1+0.9+1</f>
        <v>12</v>
      </c>
      <c r="D33" s="16"/>
    </row>
    <row r="34" spans="1:4" ht="40.799999999999997">
      <c r="A34" s="82" t="s">
        <v>75</v>
      </c>
      <c r="B34" s="83" t="s">
        <v>17</v>
      </c>
      <c r="C34" s="29">
        <f>1791.2+101.8+190</f>
        <v>2083</v>
      </c>
      <c r="D34" s="16"/>
    </row>
    <row r="35" spans="1:4" ht="61.2">
      <c r="A35" s="82" t="s">
        <v>162</v>
      </c>
      <c r="B35" s="83" t="s">
        <v>163</v>
      </c>
      <c r="C35" s="29">
        <f>-203.6-19</f>
        <v>-222.6</v>
      </c>
      <c r="D35" s="16"/>
    </row>
    <row r="36" spans="1:4">
      <c r="A36" s="80" t="s">
        <v>76</v>
      </c>
      <c r="B36" s="81" t="s">
        <v>18</v>
      </c>
      <c r="C36" s="28">
        <f>C37+C40</f>
        <v>2400.1999999999998</v>
      </c>
    </row>
    <row r="37" spans="1:4">
      <c r="A37" s="86" t="s">
        <v>77</v>
      </c>
      <c r="B37" s="87" t="s">
        <v>19</v>
      </c>
      <c r="C37" s="30">
        <f>C38</f>
        <v>1133.5</v>
      </c>
    </row>
    <row r="38" spans="1:4" ht="20.399999999999999">
      <c r="A38" s="82" t="s">
        <v>78</v>
      </c>
      <c r="B38" s="83" t="s">
        <v>20</v>
      </c>
      <c r="C38" s="29">
        <f>C39</f>
        <v>1133.5</v>
      </c>
    </row>
    <row r="39" spans="1:4" ht="40.799999999999997">
      <c r="A39" s="82" t="s">
        <v>79</v>
      </c>
      <c r="B39" s="83" t="s">
        <v>21</v>
      </c>
      <c r="C39" s="29">
        <f>1133.5</f>
        <v>1133.5</v>
      </c>
      <c r="D39" s="16"/>
    </row>
    <row r="40" spans="1:4">
      <c r="A40" s="86" t="s">
        <v>80</v>
      </c>
      <c r="B40" s="87" t="s">
        <v>22</v>
      </c>
      <c r="C40" s="30">
        <f>C41+C44</f>
        <v>1266.7</v>
      </c>
    </row>
    <row r="41" spans="1:4">
      <c r="A41" s="82" t="s">
        <v>81</v>
      </c>
      <c r="B41" s="83" t="s">
        <v>23</v>
      </c>
      <c r="C41" s="29">
        <f>C42</f>
        <v>337.5</v>
      </c>
    </row>
    <row r="42" spans="1:4" ht="20.399999999999999">
      <c r="A42" s="82" t="s">
        <v>82</v>
      </c>
      <c r="B42" s="83" t="s">
        <v>24</v>
      </c>
      <c r="C42" s="29">
        <f>C43</f>
        <v>337.5</v>
      </c>
    </row>
    <row r="43" spans="1:4" ht="30.6">
      <c r="A43" s="82" t="s">
        <v>83</v>
      </c>
      <c r="B43" s="83" t="s">
        <v>25</v>
      </c>
      <c r="C43" s="29">
        <f>165.7+95.5+71+5.3</f>
        <v>337.5</v>
      </c>
      <c r="D43" s="16"/>
    </row>
    <row r="44" spans="1:4">
      <c r="A44" s="82" t="s">
        <v>84</v>
      </c>
      <c r="B44" s="83" t="s">
        <v>26</v>
      </c>
      <c r="C44" s="29">
        <f>C45</f>
        <v>929.2</v>
      </c>
    </row>
    <row r="45" spans="1:4" ht="20.399999999999999">
      <c r="A45" s="82" t="s">
        <v>85</v>
      </c>
      <c r="B45" s="83" t="s">
        <v>27</v>
      </c>
      <c r="C45" s="29">
        <f>C46</f>
        <v>929.2</v>
      </c>
    </row>
    <row r="46" spans="1:4" ht="40.799999999999997">
      <c r="A46" s="82" t="s">
        <v>86</v>
      </c>
      <c r="B46" s="83" t="s">
        <v>28</v>
      </c>
      <c r="C46" s="29">
        <f>929.2</f>
        <v>929.2</v>
      </c>
      <c r="D46" s="16"/>
    </row>
    <row r="47" spans="1:4">
      <c r="A47" s="78" t="s">
        <v>65</v>
      </c>
      <c r="B47" s="79" t="s">
        <v>62</v>
      </c>
      <c r="C47" s="27">
        <f>C48+C73+C67+C70</f>
        <v>4179.2</v>
      </c>
    </row>
    <row r="48" spans="1:4" ht="20.399999999999999">
      <c r="A48" s="80" t="s">
        <v>87</v>
      </c>
      <c r="B48" s="81" t="s">
        <v>29</v>
      </c>
      <c r="C48" s="28">
        <f>C49+C60</f>
        <v>3741.4000000000005</v>
      </c>
    </row>
    <row r="49" spans="1:12" ht="40.799999999999997">
      <c r="A49" s="88" t="s">
        <v>88</v>
      </c>
      <c r="B49" s="84" t="s">
        <v>30</v>
      </c>
      <c r="C49" s="31">
        <f>C50+C52+C54+C57</f>
        <v>811.80000000000007</v>
      </c>
    </row>
    <row r="50" spans="1:12" ht="30.6">
      <c r="A50" s="88" t="s">
        <v>89</v>
      </c>
      <c r="B50" s="84" t="s">
        <v>31</v>
      </c>
      <c r="C50" s="31">
        <f>C51</f>
        <v>759.3</v>
      </c>
    </row>
    <row r="51" spans="1:12" ht="40.799999999999997">
      <c r="A51" s="88" t="s">
        <v>90</v>
      </c>
      <c r="B51" s="84" t="s">
        <v>32</v>
      </c>
      <c r="C51" s="31">
        <v>759.3</v>
      </c>
      <c r="D51" s="17"/>
    </row>
    <row r="52" spans="1:12" ht="40.799999999999997">
      <c r="A52" s="88" t="s">
        <v>91</v>
      </c>
      <c r="B52" s="84" t="s">
        <v>33</v>
      </c>
      <c r="C52" s="31">
        <f>C53</f>
        <v>51.600000000000009</v>
      </c>
    </row>
    <row r="53" spans="1:12" ht="40.799999999999997">
      <c r="A53" s="88" t="s">
        <v>92</v>
      </c>
      <c r="B53" s="84" t="s">
        <v>34</v>
      </c>
      <c r="C53" s="64">
        <f>10+31.5+0.2+3.2+1.7+5</f>
        <v>51.600000000000009</v>
      </c>
      <c r="D53" s="17"/>
    </row>
    <row r="54" spans="1:12" s="51" customFormat="1" ht="20.399999999999999">
      <c r="A54" s="89" t="s">
        <v>155</v>
      </c>
      <c r="B54" s="90" t="s">
        <v>151</v>
      </c>
      <c r="C54" s="31">
        <f>C55</f>
        <v>0.2</v>
      </c>
      <c r="D54" s="52"/>
      <c r="E54" s="52"/>
      <c r="F54" s="53"/>
      <c r="G54" s="54"/>
      <c r="H54" s="54"/>
      <c r="I54" s="68"/>
      <c r="J54" s="109"/>
      <c r="K54" s="111"/>
      <c r="L54" s="111"/>
    </row>
    <row r="55" spans="1:12" s="51" customFormat="1" ht="20.399999999999999">
      <c r="A55" s="89" t="s">
        <v>156</v>
      </c>
      <c r="B55" s="90" t="s">
        <v>152</v>
      </c>
      <c r="C55" s="31">
        <f>C56</f>
        <v>0.2</v>
      </c>
      <c r="D55" s="52"/>
      <c r="E55" s="52"/>
      <c r="F55" s="53"/>
      <c r="G55" s="54"/>
      <c r="H55" s="54"/>
      <c r="I55" s="68"/>
      <c r="J55" s="109"/>
      <c r="K55" s="111"/>
      <c r="L55" s="111"/>
    </row>
    <row r="56" spans="1:12" s="51" customFormat="1" ht="51">
      <c r="A56" s="89" t="s">
        <v>157</v>
      </c>
      <c r="B56" s="90" t="s">
        <v>153</v>
      </c>
      <c r="C56" s="31">
        <v>0.2</v>
      </c>
      <c r="D56" s="52"/>
      <c r="E56" s="52"/>
      <c r="F56" s="53"/>
      <c r="G56" s="63"/>
      <c r="H56" s="54"/>
      <c r="I56" s="59"/>
      <c r="J56" s="109"/>
      <c r="K56" s="111"/>
      <c r="L56" s="111"/>
    </row>
    <row r="57" spans="1:12" ht="30.6">
      <c r="A57" s="88" t="s">
        <v>146</v>
      </c>
      <c r="B57" s="84" t="s">
        <v>145</v>
      </c>
      <c r="C57" s="65">
        <f>C59+C58</f>
        <v>0.70000000000000007</v>
      </c>
      <c r="D57" s="17"/>
      <c r="K57" s="109"/>
    </row>
    <row r="58" spans="1:12" s="51" customFormat="1" ht="43.2" customHeight="1">
      <c r="A58" s="91" t="s">
        <v>147</v>
      </c>
      <c r="B58" s="92" t="s">
        <v>144</v>
      </c>
      <c r="C58" s="56">
        <f>0.1+0.2+0.4</f>
        <v>0.70000000000000007</v>
      </c>
      <c r="D58" s="50"/>
      <c r="H58" s="61"/>
      <c r="I58" s="67"/>
      <c r="J58" s="109"/>
      <c r="K58" s="111"/>
      <c r="L58" s="111"/>
    </row>
    <row r="59" spans="1:12" s="51" customFormat="1" ht="119.4" customHeight="1">
      <c r="A59" s="91" t="s">
        <v>158</v>
      </c>
      <c r="B59" s="92" t="s">
        <v>159</v>
      </c>
      <c r="C59" s="56">
        <v>0</v>
      </c>
      <c r="D59" s="50"/>
      <c r="H59" s="61"/>
      <c r="I59" s="67"/>
      <c r="J59" s="109"/>
      <c r="K59" s="111"/>
      <c r="L59" s="111"/>
    </row>
    <row r="60" spans="1:12" ht="49.2" customHeight="1">
      <c r="A60" s="88" t="s">
        <v>93</v>
      </c>
      <c r="B60" s="84" t="s">
        <v>35</v>
      </c>
      <c r="C60" s="31">
        <f>C61</f>
        <v>2929.6000000000004</v>
      </c>
      <c r="K60" s="111"/>
    </row>
    <row r="61" spans="1:12" ht="40.799999999999997">
      <c r="A61" s="88" t="s">
        <v>94</v>
      </c>
      <c r="B61" s="84" t="s">
        <v>36</v>
      </c>
      <c r="C61" s="31">
        <f>C62</f>
        <v>2929.6000000000004</v>
      </c>
    </row>
    <row r="62" spans="1:12" ht="40.799999999999997">
      <c r="A62" s="88" t="s">
        <v>95</v>
      </c>
      <c r="B62" s="84" t="s">
        <v>37</v>
      </c>
      <c r="C62" s="31">
        <f>C63+C64+C65</f>
        <v>2929.6000000000004</v>
      </c>
      <c r="K62" s="111"/>
    </row>
    <row r="63" spans="1:12" ht="57.6" customHeight="1">
      <c r="A63" s="88" t="s">
        <v>96</v>
      </c>
      <c r="B63" s="84" t="s">
        <v>38</v>
      </c>
      <c r="C63" s="31">
        <f>2191.5</f>
        <v>2191.5</v>
      </c>
      <c r="D63" s="17"/>
    </row>
    <row r="64" spans="1:12" ht="40.799999999999997">
      <c r="A64" s="88" t="s">
        <v>97</v>
      </c>
      <c r="B64" s="84" t="s">
        <v>37</v>
      </c>
      <c r="C64" s="31">
        <v>731.8</v>
      </c>
      <c r="D64" s="17"/>
    </row>
    <row r="65" spans="1:14" ht="73.2" customHeight="1">
      <c r="A65" s="88" t="s">
        <v>98</v>
      </c>
      <c r="B65" s="84" t="s">
        <v>39</v>
      </c>
      <c r="C65" s="31">
        <f>2.5+1.7+2.1</f>
        <v>6.3000000000000007</v>
      </c>
      <c r="D65" s="17"/>
    </row>
    <row r="66" spans="1:14" ht="73.2" customHeight="1">
      <c r="A66" s="88" t="s">
        <v>160</v>
      </c>
      <c r="B66" s="84" t="s">
        <v>161</v>
      </c>
      <c r="C66" s="31">
        <f>0.1</f>
        <v>0.1</v>
      </c>
      <c r="D66" s="17"/>
    </row>
    <row r="67" spans="1:14" s="9" customFormat="1" ht="13.2">
      <c r="A67" s="93" t="s">
        <v>127</v>
      </c>
      <c r="B67" s="94" t="s">
        <v>128</v>
      </c>
      <c r="C67" s="41">
        <f>C68+C69</f>
        <v>242.39999999999998</v>
      </c>
      <c r="D67" s="19"/>
      <c r="E67" s="40"/>
      <c r="F67" s="40"/>
      <c r="G67" s="40"/>
      <c r="H67" s="62"/>
      <c r="I67" s="62"/>
      <c r="J67" s="104"/>
      <c r="K67" s="107"/>
      <c r="L67" s="112"/>
      <c r="M67" s="36"/>
      <c r="N67" s="36"/>
    </row>
    <row r="68" spans="1:14" s="9" customFormat="1" ht="20.399999999999999">
      <c r="A68" s="95" t="s">
        <v>129</v>
      </c>
      <c r="B68" s="96" t="s">
        <v>130</v>
      </c>
      <c r="C68" s="42">
        <f>62.6+17.9+6.3+112.3+11.9+6.7</f>
        <v>217.7</v>
      </c>
      <c r="D68" s="19"/>
      <c r="E68" s="40"/>
      <c r="F68" s="40"/>
      <c r="G68" s="40"/>
      <c r="H68" s="62"/>
      <c r="I68" s="62"/>
      <c r="J68" s="104"/>
      <c r="K68" s="107"/>
      <c r="L68" s="112"/>
      <c r="M68" s="36"/>
      <c r="N68" s="36"/>
    </row>
    <row r="69" spans="1:14" s="9" customFormat="1" ht="40.799999999999997">
      <c r="A69" s="95" t="s">
        <v>148</v>
      </c>
      <c r="B69" s="96" t="s">
        <v>149</v>
      </c>
      <c r="C69" s="42">
        <f>11.6+6-6+13.1</f>
        <v>24.700000000000003</v>
      </c>
      <c r="D69" s="40"/>
      <c r="E69" s="40"/>
      <c r="F69" s="40"/>
      <c r="G69" s="40"/>
      <c r="H69" s="62"/>
      <c r="I69" s="62"/>
      <c r="J69" s="105"/>
      <c r="K69" s="107"/>
      <c r="L69" s="112"/>
      <c r="M69" s="116"/>
      <c r="N69" s="36"/>
    </row>
    <row r="70" spans="1:14" s="9" customFormat="1" ht="13.2">
      <c r="A70" s="93" t="s">
        <v>131</v>
      </c>
      <c r="B70" s="94" t="s">
        <v>132</v>
      </c>
      <c r="C70" s="41">
        <f>C71+C72</f>
        <v>40.4</v>
      </c>
      <c r="D70" s="19"/>
      <c r="E70" s="40"/>
      <c r="F70" s="40"/>
      <c r="G70" s="40"/>
      <c r="H70" s="62"/>
      <c r="I70" s="62"/>
      <c r="J70" s="104"/>
      <c r="K70" s="112"/>
      <c r="L70" s="112"/>
      <c r="M70" s="36"/>
      <c r="N70" s="36"/>
    </row>
    <row r="71" spans="1:14" s="9" customFormat="1" ht="51">
      <c r="A71" s="95" t="s">
        <v>135</v>
      </c>
      <c r="B71" s="96" t="s">
        <v>136</v>
      </c>
      <c r="C71" s="42">
        <f>4+5+10+5</f>
        <v>24</v>
      </c>
      <c r="D71" s="19"/>
      <c r="E71" s="40"/>
      <c r="F71" s="40"/>
      <c r="G71" s="40"/>
      <c r="H71" s="62"/>
      <c r="I71" s="62"/>
      <c r="J71" s="104"/>
      <c r="K71" s="113"/>
      <c r="L71" s="112"/>
      <c r="M71" s="36"/>
      <c r="N71" s="36"/>
    </row>
    <row r="72" spans="1:14" s="9" customFormat="1" ht="30.6">
      <c r="A72" s="95" t="s">
        <v>133</v>
      </c>
      <c r="B72" s="96" t="s">
        <v>134</v>
      </c>
      <c r="C72" s="42">
        <f>5.4+5.5+5.5</f>
        <v>16.399999999999999</v>
      </c>
      <c r="D72" s="19"/>
      <c r="E72" s="40"/>
      <c r="F72" s="40"/>
      <c r="G72" s="40"/>
      <c r="H72" s="62"/>
      <c r="I72" s="62"/>
      <c r="J72" s="104"/>
      <c r="K72" s="112"/>
      <c r="L72" s="112"/>
      <c r="M72" s="36"/>
      <c r="N72" s="36"/>
    </row>
    <row r="73" spans="1:14">
      <c r="A73" s="80" t="s">
        <v>99</v>
      </c>
      <c r="B73" s="81" t="s">
        <v>40</v>
      </c>
      <c r="C73" s="28">
        <f>C74</f>
        <v>155</v>
      </c>
      <c r="K73" s="112"/>
    </row>
    <row r="74" spans="1:14">
      <c r="A74" s="88" t="s">
        <v>100</v>
      </c>
      <c r="B74" s="84" t="s">
        <v>41</v>
      </c>
      <c r="C74" s="31">
        <f>C75</f>
        <v>155</v>
      </c>
      <c r="K74" s="112"/>
    </row>
    <row r="75" spans="1:14">
      <c r="A75" s="88" t="s">
        <v>101</v>
      </c>
      <c r="B75" s="84" t="s">
        <v>42</v>
      </c>
      <c r="C75" s="31">
        <v>155</v>
      </c>
      <c r="D75" s="17"/>
      <c r="K75" s="112"/>
    </row>
    <row r="76" spans="1:14">
      <c r="A76" s="97" t="s">
        <v>102</v>
      </c>
      <c r="B76" s="77" t="s">
        <v>43</v>
      </c>
      <c r="C76" s="32">
        <f>C77</f>
        <v>10134.299999999999</v>
      </c>
    </row>
    <row r="77" spans="1:14" ht="20.399999999999999">
      <c r="A77" s="98" t="s">
        <v>103</v>
      </c>
      <c r="B77" s="99" t="s">
        <v>44</v>
      </c>
      <c r="C77" s="33">
        <f>C78+C83+C88+C93</f>
        <v>10134.299999999999</v>
      </c>
    </row>
    <row r="78" spans="1:14">
      <c r="A78" s="100" t="s">
        <v>104</v>
      </c>
      <c r="B78" s="101" t="s">
        <v>45</v>
      </c>
      <c r="C78" s="34">
        <f>C79+C81</f>
        <v>1266</v>
      </c>
    </row>
    <row r="79" spans="1:14">
      <c r="A79" s="88" t="s">
        <v>105</v>
      </c>
      <c r="B79" s="84" t="s">
        <v>46</v>
      </c>
      <c r="C79" s="31">
        <f>C80</f>
        <v>1266</v>
      </c>
    </row>
    <row r="80" spans="1:14" ht="20.399999999999999">
      <c r="A80" s="88" t="s">
        <v>106</v>
      </c>
      <c r="B80" s="84" t="s">
        <v>47</v>
      </c>
      <c r="C80" s="31">
        <f>1427.8-161.8</f>
        <v>1266</v>
      </c>
      <c r="D80" s="17"/>
    </row>
    <row r="81" spans="1:14" ht="20.399999999999999">
      <c r="A81" s="88" t="s">
        <v>107</v>
      </c>
      <c r="B81" s="84" t="s">
        <v>48</v>
      </c>
      <c r="C81" s="31">
        <f>C82</f>
        <v>0</v>
      </c>
    </row>
    <row r="82" spans="1:14" ht="20.399999999999999">
      <c r="A82" s="88" t="s">
        <v>109</v>
      </c>
      <c r="B82" s="84" t="s">
        <v>49</v>
      </c>
      <c r="C82" s="31">
        <f>113587.8-113587.8</f>
        <v>0</v>
      </c>
      <c r="D82" s="17"/>
      <c r="E82" s="46"/>
    </row>
    <row r="83" spans="1:14" ht="20.399999999999999">
      <c r="A83" s="100" t="s">
        <v>108</v>
      </c>
      <c r="B83" s="101" t="s">
        <v>50</v>
      </c>
      <c r="C83" s="34">
        <f>C84</f>
        <v>4120.3999999999996</v>
      </c>
    </row>
    <row r="84" spans="1:14">
      <c r="A84" s="88" t="s">
        <v>110</v>
      </c>
      <c r="B84" s="84" t="s">
        <v>51</v>
      </c>
      <c r="C84" s="31">
        <f>C87+C85+C86</f>
        <v>4120.3999999999996</v>
      </c>
    </row>
    <row r="85" spans="1:14" s="49" customFormat="1" ht="61.2">
      <c r="A85" s="95" t="s">
        <v>137</v>
      </c>
      <c r="B85" s="96" t="s">
        <v>138</v>
      </c>
      <c r="C85" s="42">
        <f>2013.9</f>
        <v>2013.9</v>
      </c>
      <c r="D85" s="47"/>
      <c r="E85" s="47"/>
      <c r="F85" s="47"/>
      <c r="G85" s="47"/>
      <c r="H85" s="62"/>
      <c r="I85" s="69"/>
      <c r="J85" s="104"/>
      <c r="K85" s="107"/>
      <c r="L85" s="48"/>
      <c r="M85" s="48"/>
      <c r="N85" s="48"/>
    </row>
    <row r="86" spans="1:14" s="49" customFormat="1" ht="51">
      <c r="A86" s="95" t="s">
        <v>139</v>
      </c>
      <c r="B86" s="96" t="s">
        <v>140</v>
      </c>
      <c r="C86" s="42">
        <f>39</f>
        <v>39</v>
      </c>
      <c r="D86" s="47"/>
      <c r="E86" s="47"/>
      <c r="F86" s="47"/>
      <c r="G86" s="47"/>
      <c r="H86" s="62"/>
      <c r="I86" s="69"/>
      <c r="J86" s="104"/>
      <c r="K86" s="107"/>
      <c r="L86" s="48"/>
      <c r="M86" s="48"/>
      <c r="N86" s="48"/>
    </row>
    <row r="87" spans="1:14">
      <c r="A87" s="88" t="s">
        <v>111</v>
      </c>
      <c r="B87" s="84" t="s">
        <v>52</v>
      </c>
      <c r="C87" s="31">
        <f>1338.2+876.8-147.5</f>
        <v>2067.5</v>
      </c>
      <c r="D87" s="17"/>
    </row>
    <row r="88" spans="1:14">
      <c r="A88" s="100" t="s">
        <v>112</v>
      </c>
      <c r="B88" s="101" t="s">
        <v>53</v>
      </c>
      <c r="C88" s="34">
        <f>C89+C91</f>
        <v>683.90000000000009</v>
      </c>
    </row>
    <row r="89" spans="1:14" ht="20.399999999999999">
      <c r="A89" s="88" t="s">
        <v>113</v>
      </c>
      <c r="B89" s="84" t="s">
        <v>54</v>
      </c>
      <c r="C89" s="31">
        <f>C90</f>
        <v>578.90000000000009</v>
      </c>
      <c r="K89" s="48"/>
    </row>
    <row r="90" spans="1:14" ht="30.6">
      <c r="A90" s="88" t="s">
        <v>114</v>
      </c>
      <c r="B90" s="84" t="s">
        <v>55</v>
      </c>
      <c r="C90" s="31">
        <f>553.7+25.2</f>
        <v>578.90000000000009</v>
      </c>
      <c r="D90" s="17"/>
      <c r="K90" s="48"/>
    </row>
    <row r="91" spans="1:14">
      <c r="A91" s="88" t="s">
        <v>115</v>
      </c>
      <c r="B91" s="84" t="s">
        <v>56</v>
      </c>
      <c r="C91" s="31">
        <f>C92</f>
        <v>105</v>
      </c>
    </row>
    <row r="92" spans="1:14">
      <c r="A92" s="88" t="s">
        <v>116</v>
      </c>
      <c r="B92" s="84" t="s">
        <v>57</v>
      </c>
      <c r="C92" s="31">
        <v>105</v>
      </c>
      <c r="D92" s="17"/>
    </row>
    <row r="93" spans="1:14">
      <c r="A93" s="100" t="s">
        <v>117</v>
      </c>
      <c r="B93" s="101" t="s">
        <v>58</v>
      </c>
      <c r="C93" s="34">
        <f>C94</f>
        <v>4064</v>
      </c>
    </row>
    <row r="94" spans="1:14">
      <c r="A94" s="88" t="s">
        <v>118</v>
      </c>
      <c r="B94" s="84" t="s">
        <v>59</v>
      </c>
      <c r="C94" s="31">
        <f>C95</f>
        <v>4064</v>
      </c>
    </row>
    <row r="95" spans="1:14">
      <c r="A95" s="88" t="s">
        <v>119</v>
      </c>
      <c r="B95" s="84" t="s">
        <v>60</v>
      </c>
      <c r="C95" s="31">
        <f>1370.6+2363+330.4</f>
        <v>4064</v>
      </c>
      <c r="D95" s="17"/>
    </row>
    <row r="96" spans="1:14" ht="15" customHeight="1">
      <c r="A96" s="102"/>
      <c r="B96" s="102"/>
      <c r="C96" s="35">
        <f>C18</f>
        <v>44800</v>
      </c>
      <c r="D96" s="21"/>
      <c r="E96" s="45"/>
      <c r="J96" s="59"/>
      <c r="K96" s="59"/>
      <c r="L96" s="114"/>
      <c r="M96" s="114"/>
    </row>
    <row r="97" spans="4:13">
      <c r="D97" s="21"/>
      <c r="E97" s="38"/>
      <c r="J97" s="59"/>
      <c r="K97" s="59"/>
      <c r="L97" s="114"/>
      <c r="M97" s="114"/>
    </row>
  </sheetData>
  <mergeCells count="6">
    <mergeCell ref="A12:C12"/>
    <mergeCell ref="A13:C13"/>
    <mergeCell ref="A8:C8"/>
    <mergeCell ref="B15:B17"/>
    <mergeCell ref="A15:A17"/>
    <mergeCell ref="C15:C17"/>
  </mergeCells>
  <pageMargins left="0.70866141732283472" right="0.70866141732283472" top="0.74803149606299213" bottom="0.74803149606299213" header="0.31496062992125984" footer="0.31496062992125984"/>
  <pageSetup paperSize="9" fitToHeight="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Прогноз в руб.</vt:lpstr>
      <vt:lpstr>Лист2</vt:lpstr>
      <vt:lpstr>'Прогноз в руб.'!Область_печати</vt:lpstr>
    </vt:vector>
  </TitlesOfParts>
  <Company>MO URDOMA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2024-12-10T07:10:25Z</cp:lastPrinted>
  <dcterms:created xsi:type="dcterms:W3CDTF">2009-10-30T11:59:42Z</dcterms:created>
  <dcterms:modified xsi:type="dcterms:W3CDTF">2024-12-10T07:22:12Z</dcterms:modified>
</cp:coreProperties>
</file>