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Прогноз в руб." sheetId="3" r:id="rId1"/>
    <sheet name="Лист2" sheetId="4" r:id="rId2"/>
  </sheets>
  <definedNames>
    <definedName name="_xlnm.Print_Area" localSheetId="0">'Прогноз в руб.'!$A$1:$C$92</definedName>
  </definedNames>
  <calcPr calcId="125725"/>
</workbook>
</file>

<file path=xl/calcChain.xml><?xml version="1.0" encoding="utf-8"?>
<calcChain xmlns="http://schemas.openxmlformats.org/spreadsheetml/2006/main">
  <c r="C83" i="3"/>
  <c r="C77"/>
  <c r="C68"/>
  <c r="C26"/>
  <c r="C24"/>
  <c r="C65"/>
  <c r="C63"/>
  <c r="C82"/>
  <c r="C54" l="1"/>
  <c r="C53" s="1"/>
  <c r="C28"/>
  <c r="C23" s="1"/>
  <c r="C92" l="1"/>
  <c r="C69"/>
  <c r="C64" l="1"/>
  <c r="C56"/>
  <c r="C52"/>
  <c r="C61"/>
  <c r="C45"/>
  <c r="C38"/>
  <c r="C34"/>
  <c r="C32"/>
  <c r="C84"/>
  <c r="C81" l="1"/>
  <c r="C80" s="1"/>
  <c r="C67" l="1"/>
  <c r="C87" l="1"/>
  <c r="C79" l="1"/>
  <c r="C31" l="1"/>
  <c r="C76" l="1"/>
  <c r="C91"/>
  <c r="C90" s="1"/>
  <c r="C88"/>
  <c r="C86"/>
  <c r="C78"/>
  <c r="C71"/>
  <c r="C70" s="1"/>
  <c r="C60"/>
  <c r="C59" s="1"/>
  <c r="C58" s="1"/>
  <c r="C51"/>
  <c r="C49"/>
  <c r="C48" s="1"/>
  <c r="C41"/>
  <c r="C40" s="1"/>
  <c r="C44"/>
  <c r="C43" s="1"/>
  <c r="C37"/>
  <c r="C36" s="1"/>
  <c r="C22"/>
  <c r="C85" l="1"/>
  <c r="C75"/>
  <c r="C47"/>
  <c r="C46" s="1"/>
  <c r="C39"/>
  <c r="C35" s="1"/>
  <c r="C30"/>
  <c r="C74" l="1"/>
  <c r="C73" s="1"/>
  <c r="C21"/>
  <c r="C20" s="1"/>
  <c r="C18" l="1"/>
  <c r="C93" s="1"/>
</calcChain>
</file>

<file path=xl/sharedStrings.xml><?xml version="1.0" encoding="utf-8"?>
<sst xmlns="http://schemas.openxmlformats.org/spreadsheetml/2006/main" count="161" uniqueCount="159">
  <si>
    <t>Прогнозируемое поступление доходов</t>
  </si>
  <si>
    <t xml:space="preserve"> "О бюджете муниципального образования "Урдомское"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</si>
  <si>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</si>
  <si>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</si>
  <si>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</si>
  <si>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Доходы бюджета - всего</t>
  </si>
  <si>
    <t>в том числе: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</si>
  <si>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</si>
  <si>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</si>
  <si>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</si>
  <si>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</si>
  <si>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</si>
  <si>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</si>
  <si>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</si>
  <si>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</si>
  <si>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</si>
  <si>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</si>
  <si>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</si>
  <si>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</si>
  <si>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</si>
  <si>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</si>
  <si>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</si>
  <si>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</si>
  <si>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</si>
  <si>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</si>
  <si>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</si>
  <si>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</si>
  <si>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</si>
  <si>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</si>
  <si>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</si>
  <si>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</si>
  <si>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</si>
  <si>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</si>
  <si>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</si>
  <si>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</si>
  <si>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</si>
  <si>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</si>
  <si>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</si>
  <si>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 изолированного жилого помещения, находящегося в муниципальной собственности)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</si>
  <si>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использование земель и земельных участков, государственная собственность на которые не разграничена, без предоставления земельных участков и установления сервитута, публичного сервитута для размещения объекта)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</si>
  <si>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</si>
  <si>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</si>
  <si>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городских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</si>
  <si>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</si>
  <si>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</si>
  <si>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</si>
  <si>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</si>
  <si>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</si>
  <si>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</si>
  <si>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</si>
  <si>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</si>
  <si>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</si>
  <si>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</si>
  <si>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</si>
  <si>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</si>
  <si>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</si>
  <si>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Единая субвенция местным бюджетам</t>
  </si>
  <si>
    <t xml:space="preserve">  Единая субвенция бюджетам городских поселений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</si>
  <si>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</si>
  <si>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</si>
  <si>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</si>
  <si>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 xml:space="preserve">  НАЛОГОВЫЕ  ДОХОДЫ</t>
  </si>
  <si>
    <t>НЕНАЛОГОВЫЕ ДОХОДЫ</t>
  </si>
  <si>
    <t xml:space="preserve">  НАЛОГОВЫЕ И НЕНАЛОГОВЫЕ  ДОХОДЫ</t>
  </si>
  <si>
    <t>000 1 01 02000 01 0000 110</t>
  </si>
  <si>
    <t>000 1 00 00000 00 0000 000</t>
  </si>
  <si>
    <t>000 1 01 00000 00 0000 000</t>
  </si>
  <si>
    <t>000 1 01 02010 01 0000 110</t>
  </si>
  <si>
    <t>000 1 01 02020 01 0000 110</t>
  </si>
  <si>
    <t>000 1 01 02030 01 0000 110</t>
  </si>
  <si>
    <t>000 1 01 02080 01 0000 110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</si>
  <si>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</si>
  <si>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</si>
  <si>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</si>
  <si>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</si>
  <si>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</si>
  <si>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000 1 06 00000 00 0000 000</t>
  </si>
  <si>
    <t>000 1 06 01000 00 0000 110</t>
  </si>
  <si>
    <t>000 1 06 01030 13 0000 110</t>
  </si>
  <si>
    <t>000 1 06 01030 13 1000 110</t>
  </si>
  <si>
    <t>000 1 06 06000 00 0000 110</t>
  </si>
  <si>
    <t>000 1 06 06030 00 0000 110</t>
  </si>
  <si>
    <t>000 1 06 06033 13 0000 110</t>
  </si>
  <si>
    <t>000 1 06 06033 13 1000 110</t>
  </si>
  <si>
    <t>000 1 06 06040 00 0000 110</t>
  </si>
  <si>
    <t>000 1 06 06043 13 0000 110</t>
  </si>
  <si>
    <t>000 1 06 06043 13 1000 110</t>
  </si>
  <si>
    <t>000 1 11 00000 00 0000 000</t>
  </si>
  <si>
    <t>000 1 11 05000 00 0000 120</t>
  </si>
  <si>
    <t>000 1 11 05010 00 0000 120</t>
  </si>
  <si>
    <t>000 1 11 05013 13 0000 120</t>
  </si>
  <si>
    <t>000 1 11 05020 00 0000 120</t>
  </si>
  <si>
    <t>000 1 11 05025 13 0000 120</t>
  </si>
  <si>
    <t>000 1 11 09000 00 0000 120</t>
  </si>
  <si>
    <t>000 1 11 09040 00 0000 120</t>
  </si>
  <si>
    <t>000 1 11 09045 13 0000 120</t>
  </si>
  <si>
    <t>000 1 11 09045 13 0001 120</t>
  </si>
  <si>
    <t>000 1 11 09045 13 0002 120</t>
  </si>
  <si>
    <t>000 1 11 09045 13 0003 120</t>
  </si>
  <si>
    <t>000 1 17 00000 00 0000 000</t>
  </si>
  <si>
    <t>000 1 17 05000 00 0000 180</t>
  </si>
  <si>
    <t>000 1 17 05050 13 0000 180</t>
  </si>
  <si>
    <t>000 2 00 00000 00 0000 000</t>
  </si>
  <si>
    <t>000 2 02 00000 00 0000 000</t>
  </si>
  <si>
    <t>000 2 02 10000 00 0000 150</t>
  </si>
  <si>
    <t>000 2 02 15001 00 0000 150</t>
  </si>
  <si>
    <t>000 2 02 15001 13 0000 150</t>
  </si>
  <si>
    <t>000 2 02 15002 00 0000 150</t>
  </si>
  <si>
    <t>000 2 02 20000 00 0000 150</t>
  </si>
  <si>
    <t>000 2 02 15002 13 0000 150</t>
  </si>
  <si>
    <t>000 2 02 29999 00 0000 150</t>
  </si>
  <si>
    <t>000 2 02 29999 13 0000 150</t>
  </si>
  <si>
    <t>000 2 02 30000 00 0000 150</t>
  </si>
  <si>
    <t>000 2 02 35118 00 0000 150</t>
  </si>
  <si>
    <t>000 2 02 35118 13 0000 150</t>
  </si>
  <si>
    <t>000 2 02 39998 00 0000 150</t>
  </si>
  <si>
    <t>000 2 02 39998 13 0000 150</t>
  </si>
  <si>
    <t>000 2 02 40000 00 0000 150</t>
  </si>
  <si>
    <t>000 2 02 49999 00 0000 150</t>
  </si>
  <si>
    <t>000 2 02 49999 13 0000 150</t>
  </si>
  <si>
    <t xml:space="preserve">Приложение № 1 к Решению Совета депутатов </t>
  </si>
  <si>
    <t xml:space="preserve">на 2024 год" № 37-А от 25 декабря 2023 года </t>
  </si>
  <si>
    <t xml:space="preserve">                                                                          Приложение № 1 к проекту Решения Совета депутатов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</si>
  <si>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</si>
  <si>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</si>
  <si>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</si>
  <si>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 на 2024 год"</t>
  </si>
  <si>
    <t xml:space="preserve">000 1 14 00000 00 0000 000 </t>
  </si>
  <si>
    <t>ДОХОДЫ ОТ ПРОДАЖИ МАТЕРИАЛЬНЫХ И НЕМАТЕРИАЛЬНЫХ АКТИВОВ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</si>
  <si>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</si>
  <si>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</si>
  <si>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000 1 16 00000 00 0000 000 </t>
  </si>
  <si>
    <t xml:space="preserve">  ШТРАФЫ, САНКЦИИ, ВОЗМЕЩЕНИЕ УЩЕРБА</t>
  </si>
  <si>
    <t>000 1 16 10032 13 0000 140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</si>
  <si>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</si>
  <si>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000 1 16 02010 02 5000 140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</si>
  <si>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</si>
  <si>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000 2 02 20299 13 0000 150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</si>
  <si>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</si>
  <si>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000 2 02 20302 13 0000 150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</si>
  <si>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</si>
  <si>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муниципального бюджета МО "Урдомское" в 2024 году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</si>
  <si>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</si>
  <si>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000 1 01 02130 01 1000 110</t>
  </si>
  <si>
    <t xml:space="preserve">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</si>
  <si>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 xml:space="preserve">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</si>
  <si>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000 1 11 05400 00 0000 120</t>
  </si>
  <si>
    <t xml:space="preserve">000 1 11 05410 13 0000 120 </t>
  </si>
  <si>
    <t>000 1 14 06313 13 0000 430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</si>
  <si>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</si>
  <si>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</si>
  <si>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</si>
  <si>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</si>
  <si>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</si>
  <si>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000 1 01 02140 01 0000 110</t>
  </si>
  <si>
    <t>000 1 11 05300 00 0000 120</t>
  </si>
  <si>
    <t>000 1 11 05320 00 0000 120</t>
  </si>
  <si>
    <t>000 1 11 05325 13 0000 120</t>
  </si>
  <si>
    <t xml:space="preserve">                                                                          №  ___ от __ августа 2024 г.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</si>
</sst>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"/>
  </numFmts>
  <fonts count="19">
    <font>
      <sz val="10"/>
      <name val="Arial Cyr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center"/>
    </xf>
    <xf numFmtId="0" fontId="4" fillId="0" borderId="0">
      <alignment horizontal="right"/>
    </xf>
    <xf numFmtId="0" fontId="2" fillId="0" borderId="0"/>
    <xf numFmtId="0" fontId="5" fillId="0" borderId="0"/>
    <xf numFmtId="0" fontId="5" fillId="0" borderId="2"/>
    <xf numFmtId="0" fontId="3" fillId="0" borderId="3">
      <alignment horizontal="center"/>
    </xf>
    <xf numFmtId="0" fontId="4" fillId="0" borderId="4">
      <alignment horizontal="right"/>
    </xf>
    <xf numFmtId="0" fontId="3" fillId="0" borderId="0"/>
    <xf numFmtId="0" fontId="3" fillId="0" borderId="5">
      <alignment horizontal="right"/>
    </xf>
    <xf numFmtId="49" fontId="3" fillId="0" borderId="6">
      <alignment horizontal="center"/>
    </xf>
    <xf numFmtId="0" fontId="4" fillId="0" borderId="7">
      <alignment horizontal="right"/>
    </xf>
    <xf numFmtId="0" fontId="6" fillId="0" borderId="0"/>
    <xf numFmtId="164" fontId="3" fillId="0" borderId="8">
      <alignment horizontal="center"/>
    </xf>
    <xf numFmtId="0" fontId="3" fillId="0" borderId="0">
      <alignment horizontal="left"/>
    </xf>
    <xf numFmtId="49" fontId="3" fillId="0" borderId="0"/>
    <xf numFmtId="49" fontId="3" fillId="0" borderId="5">
      <alignment horizontal="right" vertical="center"/>
    </xf>
    <xf numFmtId="49" fontId="3" fillId="0" borderId="8">
      <alignment horizontal="center" vertical="center"/>
    </xf>
    <xf numFmtId="0" fontId="3" fillId="0" borderId="1">
      <alignment horizontal="left" wrapText="1"/>
    </xf>
    <xf numFmtId="49" fontId="3" fillId="0" borderId="8">
      <alignment horizontal="center"/>
    </xf>
    <xf numFmtId="0" fontId="3" fillId="0" borderId="9">
      <alignment horizontal="left" wrapText="1"/>
    </xf>
    <xf numFmtId="49" fontId="3" fillId="0" borderId="5">
      <alignment horizontal="right"/>
    </xf>
    <xf numFmtId="0" fontId="3" fillId="0" borderId="10">
      <alignment horizontal="left"/>
    </xf>
    <xf numFmtId="49" fontId="3" fillId="0" borderId="10"/>
    <xf numFmtId="49" fontId="3" fillId="0" borderId="5"/>
    <xf numFmtId="49" fontId="3" fillId="0" borderId="11">
      <alignment horizontal="center"/>
    </xf>
    <xf numFmtId="0" fontId="2" fillId="0" borderId="1">
      <alignment horizontal="center"/>
    </xf>
    <xf numFmtId="0" fontId="3" fillId="0" borderId="12">
      <alignment horizontal="center" vertical="top" wrapText="1"/>
    </xf>
    <xf numFmtId="49" fontId="3" fillId="0" borderId="12">
      <alignment horizontal="center" vertical="top" wrapText="1"/>
    </xf>
    <xf numFmtId="0" fontId="1" fillId="0" borderId="13"/>
    <xf numFmtId="0" fontId="1" fillId="0" borderId="4"/>
    <xf numFmtId="0" fontId="3" fillId="0" borderId="12">
      <alignment horizontal="center" vertical="center"/>
    </xf>
    <xf numFmtId="0" fontId="3" fillId="0" borderId="3">
      <alignment horizontal="center" vertical="center"/>
    </xf>
    <xf numFmtId="49" fontId="3" fillId="0" borderId="3">
      <alignment horizontal="center" vertical="center"/>
    </xf>
    <xf numFmtId="0" fontId="3" fillId="0" borderId="14">
      <alignment horizontal="left" wrapText="1"/>
    </xf>
    <xf numFmtId="49" fontId="3" fillId="0" borderId="15">
      <alignment horizontal="center" wrapText="1"/>
    </xf>
    <xf numFmtId="49" fontId="3" fillId="0" borderId="16">
      <alignment horizontal="center"/>
    </xf>
    <xf numFmtId="4" fontId="3" fillId="0" borderId="16">
      <alignment horizontal="right" shrinkToFit="1"/>
    </xf>
    <xf numFmtId="0" fontId="3" fillId="0" borderId="17">
      <alignment horizontal="left" wrapText="1"/>
    </xf>
    <xf numFmtId="49" fontId="3" fillId="0" borderId="18">
      <alignment horizontal="center" shrinkToFit="1"/>
    </xf>
    <xf numFmtId="49" fontId="3" fillId="0" borderId="19">
      <alignment horizontal="center"/>
    </xf>
    <xf numFmtId="4" fontId="3" fillId="0" borderId="19">
      <alignment horizontal="right" shrinkToFit="1"/>
    </xf>
    <xf numFmtId="0" fontId="3" fillId="0" borderId="20">
      <alignment horizontal="left" wrapText="1" indent="2"/>
    </xf>
    <xf numFmtId="49" fontId="3" fillId="0" borderId="21">
      <alignment horizontal="center" shrinkToFit="1"/>
    </xf>
    <xf numFmtId="49" fontId="3" fillId="0" borderId="22">
      <alignment horizontal="center"/>
    </xf>
    <xf numFmtId="4" fontId="3" fillId="0" borderId="22">
      <alignment horizontal="right" shrinkToFit="1"/>
    </xf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Protection="1">
      <protection locked="0"/>
    </xf>
    <xf numFmtId="0" fontId="11" fillId="0" borderId="0" xfId="14" applyNumberFormat="1" applyFont="1" applyProtection="1"/>
    <xf numFmtId="0" fontId="7" fillId="0" borderId="0" xfId="0" applyFont="1" applyAlignment="1">
      <alignment horizontal="right" vertical="center"/>
    </xf>
    <xf numFmtId="49" fontId="12" fillId="0" borderId="23" xfId="38" applyNumberFormat="1" applyFont="1" applyBorder="1" applyProtection="1">
      <alignment horizontal="center"/>
    </xf>
    <xf numFmtId="0" fontId="13" fillId="0" borderId="23" xfId="36" applyNumberFormat="1" applyFont="1" applyBorder="1" applyProtection="1">
      <alignment horizontal="left" wrapText="1"/>
    </xf>
    <xf numFmtId="49" fontId="10" fillId="0" borderId="23" xfId="42" applyNumberFormat="1" applyFont="1" applyBorder="1" applyProtection="1">
      <alignment horizontal="center"/>
    </xf>
    <xf numFmtId="0" fontId="10" fillId="0" borderId="23" xfId="40" applyNumberFormat="1" applyFont="1" applyBorder="1" applyProtection="1">
      <alignment horizontal="left" wrapText="1"/>
    </xf>
    <xf numFmtId="49" fontId="12" fillId="5" borderId="23" xfId="38" applyNumberFormat="1" applyFont="1" applyFill="1" applyBorder="1" applyProtection="1">
      <alignment horizontal="center"/>
    </xf>
    <xf numFmtId="0" fontId="12" fillId="5" borderId="23" xfId="44" applyNumberFormat="1" applyFont="1" applyFill="1" applyBorder="1" applyProtection="1">
      <alignment horizontal="left" wrapText="1" indent="2"/>
    </xf>
    <xf numFmtId="49" fontId="12" fillId="4" borderId="23" xfId="46" applyNumberFormat="1" applyFont="1" applyFill="1" applyBorder="1" applyProtection="1">
      <alignment horizontal="center"/>
    </xf>
    <xf numFmtId="0" fontId="12" fillId="4" borderId="23" xfId="44" applyNumberFormat="1" applyFont="1" applyFill="1" applyBorder="1" applyProtection="1">
      <alignment horizontal="left" wrapText="1" indent="2"/>
    </xf>
    <xf numFmtId="49" fontId="12" fillId="3" borderId="23" xfId="46" applyNumberFormat="1" applyFont="1" applyFill="1" applyBorder="1" applyProtection="1">
      <alignment horizontal="center"/>
    </xf>
    <xf numFmtId="0" fontId="12" fillId="3" borderId="23" xfId="44" applyNumberFormat="1" applyFont="1" applyFill="1" applyBorder="1" applyProtection="1">
      <alignment horizontal="left" wrapText="1" indent="2"/>
    </xf>
    <xf numFmtId="49" fontId="10" fillId="0" borderId="23" xfId="46" applyNumberFormat="1" applyFont="1" applyFill="1" applyBorder="1" applyProtection="1">
      <alignment horizontal="center"/>
    </xf>
    <xf numFmtId="0" fontId="10" fillId="0" borderId="23" xfId="44" applyNumberFormat="1" applyFont="1" applyFill="1" applyBorder="1" applyProtection="1">
      <alignment horizontal="left" wrapText="1" indent="2"/>
    </xf>
    <xf numFmtId="49" fontId="12" fillId="0" borderId="23" xfId="46" applyNumberFormat="1" applyFont="1" applyFill="1" applyBorder="1" applyProtection="1">
      <alignment horizontal="center"/>
    </xf>
    <xf numFmtId="0" fontId="12" fillId="0" borderId="23" xfId="44" applyNumberFormat="1" applyFont="1" applyFill="1" applyBorder="1" applyProtection="1">
      <alignment horizontal="left" wrapText="1" indent="2"/>
    </xf>
    <xf numFmtId="49" fontId="10" fillId="0" borderId="23" xfId="46" applyNumberFormat="1" applyFont="1" applyBorder="1" applyProtection="1">
      <alignment horizontal="center"/>
    </xf>
    <xf numFmtId="0" fontId="10" fillId="0" borderId="23" xfId="44" applyNumberFormat="1" applyFont="1" applyBorder="1" applyProtection="1">
      <alignment horizontal="left" wrapText="1" indent="2"/>
    </xf>
    <xf numFmtId="49" fontId="12" fillId="5" borderId="23" xfId="46" applyNumberFormat="1" applyFont="1" applyFill="1" applyBorder="1" applyProtection="1">
      <alignment horizontal="center"/>
    </xf>
    <xf numFmtId="49" fontId="12" fillId="0" borderId="23" xfId="46" applyNumberFormat="1" applyFont="1" applyBorder="1" applyProtection="1">
      <alignment horizontal="center"/>
    </xf>
    <xf numFmtId="0" fontId="12" fillId="0" borderId="23" xfId="44" applyNumberFormat="1" applyFont="1" applyBorder="1" applyProtection="1">
      <alignment horizontal="left" wrapText="1" indent="2"/>
    </xf>
    <xf numFmtId="49" fontId="12" fillId="2" borderId="23" xfId="46" applyNumberFormat="1" applyFont="1" applyFill="1" applyBorder="1" applyProtection="1">
      <alignment horizontal="center"/>
    </xf>
    <xf numFmtId="0" fontId="12" fillId="2" borderId="23" xfId="44" applyNumberFormat="1" applyFont="1" applyFill="1" applyBorder="1" applyProtection="1">
      <alignment horizontal="left" wrapText="1" indent="2"/>
    </xf>
    <xf numFmtId="0" fontId="15" fillId="0" borderId="0" xfId="0" applyFont="1"/>
    <xf numFmtId="0" fontId="15" fillId="0" borderId="0" xfId="0" applyFont="1" applyAlignment="1">
      <alignment vertical="top"/>
    </xf>
    <xf numFmtId="0" fontId="15" fillId="0" borderId="0" xfId="0" applyFont="1" applyAlignment="1">
      <alignment horizontal="right"/>
    </xf>
    <xf numFmtId="0" fontId="16" fillId="0" borderId="0" xfId="0" applyFont="1"/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Protection="1">
      <protection locked="0"/>
    </xf>
    <xf numFmtId="4" fontId="16" fillId="0" borderId="0" xfId="0" applyNumberFormat="1" applyFont="1" applyBorder="1" applyAlignment="1"/>
    <xf numFmtId="4" fontId="16" fillId="6" borderId="0" xfId="0" applyNumberFormat="1" applyFont="1" applyFill="1" applyBorder="1" applyAlignment="1"/>
    <xf numFmtId="4" fontId="16" fillId="0" borderId="0" xfId="0" applyNumberFormat="1" applyFont="1" applyAlignment="1"/>
    <xf numFmtId="4" fontId="16" fillId="0" borderId="0" xfId="0" applyNumberFormat="1" applyFont="1"/>
    <xf numFmtId="4" fontId="17" fillId="0" borderId="0" xfId="0" applyNumberFormat="1" applyFont="1" applyProtection="1">
      <protection locked="0"/>
    </xf>
    <xf numFmtId="49" fontId="17" fillId="0" borderId="0" xfId="0" applyNumberFormat="1" applyFont="1" applyProtection="1">
      <protection locked="0"/>
    </xf>
    <xf numFmtId="4" fontId="17" fillId="0" borderId="0" xfId="0" applyNumberFormat="1" applyFont="1" applyBorder="1" applyAlignment="1">
      <alignment vertical="center"/>
    </xf>
    <xf numFmtId="165" fontId="14" fillId="0" borderId="23" xfId="39" applyNumberFormat="1" applyFont="1" applyBorder="1" applyProtection="1">
      <alignment horizontal="right" shrinkToFit="1"/>
    </xf>
    <xf numFmtId="165" fontId="10" fillId="0" borderId="23" xfId="43" applyNumberFormat="1" applyFont="1" applyBorder="1" applyProtection="1">
      <alignment horizontal="right" shrinkToFit="1"/>
    </xf>
    <xf numFmtId="165" fontId="12" fillId="5" borderId="23" xfId="39" applyNumberFormat="1" applyFont="1" applyFill="1" applyBorder="1" applyProtection="1">
      <alignment horizontal="right" shrinkToFit="1"/>
    </xf>
    <xf numFmtId="165" fontId="12" fillId="4" borderId="23" xfId="47" applyNumberFormat="1" applyFont="1" applyFill="1" applyBorder="1" applyProtection="1">
      <alignment horizontal="right" shrinkToFit="1"/>
    </xf>
    <xf numFmtId="165" fontId="12" fillId="3" borderId="23" xfId="47" applyNumberFormat="1" applyFont="1" applyFill="1" applyBorder="1" applyProtection="1">
      <alignment horizontal="right" shrinkToFit="1"/>
    </xf>
    <xf numFmtId="165" fontId="10" fillId="0" borderId="23" xfId="47" applyNumberFormat="1" applyFont="1" applyFill="1" applyBorder="1" applyProtection="1">
      <alignment horizontal="right" shrinkToFit="1"/>
    </xf>
    <xf numFmtId="165" fontId="12" fillId="0" borderId="23" xfId="47" applyNumberFormat="1" applyFont="1" applyFill="1" applyBorder="1" applyProtection="1">
      <alignment horizontal="right" shrinkToFit="1"/>
    </xf>
    <xf numFmtId="165" fontId="10" fillId="0" borderId="23" xfId="47" applyNumberFormat="1" applyFont="1" applyBorder="1" applyProtection="1">
      <alignment horizontal="right" shrinkToFit="1"/>
    </xf>
    <xf numFmtId="165" fontId="12" fillId="5" borderId="23" xfId="47" applyNumberFormat="1" applyFont="1" applyFill="1" applyBorder="1" applyProtection="1">
      <alignment horizontal="right" shrinkToFit="1"/>
    </xf>
    <xf numFmtId="165" fontId="12" fillId="0" borderId="23" xfId="47" applyNumberFormat="1" applyFont="1" applyBorder="1" applyProtection="1">
      <alignment horizontal="right" shrinkToFit="1"/>
    </xf>
    <xf numFmtId="165" fontId="12" fillId="2" borderId="23" xfId="47" applyNumberFormat="1" applyFont="1" applyFill="1" applyBorder="1" applyProtection="1">
      <alignment horizontal="right" shrinkToFit="1"/>
    </xf>
    <xf numFmtId="165" fontId="11" fillId="0" borderId="0" xfId="14" applyNumberFormat="1" applyFont="1" applyProtection="1"/>
    <xf numFmtId="0" fontId="18" fillId="0" borderId="23" xfId="0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left" vertical="top" wrapText="1" indent="3"/>
    </xf>
    <xf numFmtId="0" fontId="17" fillId="0" borderId="0" xfId="0" applyFont="1" applyBorder="1" applyAlignment="1">
      <alignment vertical="center"/>
    </xf>
    <xf numFmtId="0" fontId="17" fillId="0" borderId="23" xfId="0" applyFont="1" applyBorder="1" applyAlignment="1">
      <alignment horizontal="center" vertical="center"/>
    </xf>
    <xf numFmtId="0" fontId="17" fillId="0" borderId="23" xfId="0" applyNumberFormat="1" applyFont="1" applyBorder="1" applyAlignment="1">
      <alignment horizontal="left" vertical="top" wrapText="1" indent="3"/>
    </xf>
    <xf numFmtId="165" fontId="18" fillId="0" borderId="23" xfId="0" applyNumberFormat="1" applyFont="1" applyFill="1" applyBorder="1" applyAlignment="1">
      <alignment horizontal="right"/>
    </xf>
    <xf numFmtId="165" fontId="17" fillId="0" borderId="23" xfId="0" applyNumberFormat="1" applyFont="1" applyFill="1" applyBorder="1" applyAlignment="1">
      <alignment horizontal="right"/>
    </xf>
    <xf numFmtId="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23" xfId="0" applyNumberFormat="1" applyFont="1" applyBorder="1" applyAlignment="1">
      <alignment horizontal="left" vertical="top" wrapText="1" indent="2"/>
    </xf>
    <xf numFmtId="0" fontId="0" fillId="0" borderId="0" xfId="0" applyProtection="1">
      <protection locked="0"/>
    </xf>
    <xf numFmtId="4" fontId="3" fillId="0" borderId="23" xfId="47" applyNumberFormat="1" applyBorder="1" applyProtection="1">
      <alignment horizontal="right" shrinkToFit="1"/>
    </xf>
    <xf numFmtId="0" fontId="10" fillId="0" borderId="23" xfId="44" applyNumberFormat="1" applyFont="1" applyBorder="1" applyAlignment="1" applyProtection="1">
      <alignment horizontal="left" wrapText="1" indent="1"/>
    </xf>
    <xf numFmtId="0" fontId="10" fillId="0" borderId="23" xfId="46" applyNumberFormat="1" applyFont="1" applyBorder="1" applyAlignment="1" applyProtection="1">
      <alignment horizontal="left" wrapText="1" indent="2"/>
    </xf>
    <xf numFmtId="0" fontId="10" fillId="0" borderId="23" xfId="47" applyNumberFormat="1" applyFont="1" applyBorder="1" applyAlignment="1" applyProtection="1">
      <alignment horizontal="left" wrapText="1" indent="2" shrinkToFit="1"/>
    </xf>
    <xf numFmtId="165" fontId="10" fillId="0" borderId="24" xfId="47" applyNumberFormat="1" applyFont="1" applyBorder="1" applyProtection="1">
      <alignment horizontal="right" shrinkToFit="1"/>
    </xf>
    <xf numFmtId="0" fontId="10" fillId="0" borderId="23" xfId="44" applyNumberFormat="1" applyFont="1" applyBorder="1" applyAlignment="1" applyProtection="1">
      <alignment horizontal="center" wrapText="1"/>
    </xf>
    <xf numFmtId="165" fontId="10" fillId="0" borderId="26" xfId="47" applyNumberFormat="1" applyFont="1" applyBorder="1" applyProtection="1">
      <alignment horizontal="right" shrinkToFit="1"/>
    </xf>
    <xf numFmtId="165" fontId="10" fillId="0" borderId="27" xfId="47" applyNumberFormat="1" applyFont="1" applyBorder="1" applyProtection="1">
      <alignment horizontal="right" shrinkToFit="1"/>
    </xf>
    <xf numFmtId="49" fontId="10" fillId="0" borderId="22" xfId="46" applyNumberFormat="1" applyFont="1" applyProtection="1">
      <alignment horizontal="center"/>
    </xf>
    <xf numFmtId="0" fontId="10" fillId="0" borderId="25" xfId="44" applyNumberFormat="1" applyFont="1" applyBorder="1" applyProtection="1">
      <alignment horizontal="left" wrapText="1" indent="2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0" fillId="0" borderId="23" xfId="29" applyNumberFormat="1" applyFont="1" applyBorder="1" applyProtection="1">
      <alignment horizontal="center" vertical="top" wrapText="1"/>
    </xf>
    <xf numFmtId="0" fontId="10" fillId="0" borderId="23" xfId="29" applyFont="1" applyBorder="1">
      <alignment horizontal="center" vertical="top" wrapText="1"/>
    </xf>
    <xf numFmtId="49" fontId="10" fillId="0" borderId="23" xfId="30" applyNumberFormat="1" applyFont="1" applyBorder="1" applyProtection="1">
      <alignment horizontal="center" vertical="top" wrapText="1"/>
    </xf>
    <xf numFmtId="49" fontId="10" fillId="0" borderId="23" xfId="30" applyFont="1" applyBorder="1">
      <alignment horizontal="center" vertical="top" wrapText="1"/>
    </xf>
  </cellXfs>
  <cellStyles count="48"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93"/>
  <sheetViews>
    <sheetView tabSelected="1" view="pageBreakPreview" zoomScaleNormal="100" zoomScaleSheetLayoutView="100" workbookViewId="0">
      <pane xSplit="9744" topLeftCell="D1"/>
      <selection activeCell="B64" sqref="B64"/>
      <selection pane="topRight" activeCell="H66" sqref="H66"/>
    </sheetView>
  </sheetViews>
  <sheetFormatPr defaultColWidth="9.109375" defaultRowHeight="13.8"/>
  <cols>
    <col min="1" max="1" width="20.109375" style="3" customWidth="1"/>
    <col min="2" max="2" width="50.6640625" style="3" customWidth="1"/>
    <col min="3" max="3" width="15.6640625" style="3" customWidth="1"/>
    <col min="4" max="20" width="9.109375" style="38"/>
    <col min="21" max="24" width="9.109375" style="33"/>
    <col min="25" max="16384" width="9.109375" style="3"/>
  </cols>
  <sheetData>
    <row r="1" spans="1:24" s="27" customFormat="1" ht="12">
      <c r="B1" s="28"/>
      <c r="C1" s="29" t="s">
        <v>122</v>
      </c>
      <c r="D1" s="34"/>
      <c r="E1" s="34"/>
      <c r="F1" s="34"/>
      <c r="G1" s="35"/>
      <c r="H1" s="34"/>
      <c r="I1" s="36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0"/>
      <c r="V1" s="30"/>
      <c r="W1" s="30"/>
      <c r="X1" s="30"/>
    </row>
    <row r="2" spans="1:24" s="27" customFormat="1" ht="12">
      <c r="B2" s="28"/>
      <c r="C2" s="29" t="s">
        <v>158</v>
      </c>
      <c r="D2" s="34"/>
      <c r="E2" s="34"/>
      <c r="F2" s="34"/>
      <c r="G2" s="35"/>
      <c r="H2" s="34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0"/>
      <c r="V2" s="30"/>
      <c r="W2" s="30"/>
      <c r="X2" s="30"/>
    </row>
    <row r="3" spans="1:24" s="27" customFormat="1" ht="12">
      <c r="B3" s="28"/>
      <c r="C3" s="29" t="s">
        <v>123</v>
      </c>
      <c r="D3" s="34"/>
      <c r="E3" s="34"/>
      <c r="F3" s="34"/>
      <c r="G3" s="35"/>
      <c r="H3" s="34"/>
      <c r="I3" s="36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0"/>
      <c r="V3" s="30"/>
      <c r="W3" s="30"/>
      <c r="X3" s="30"/>
    </row>
    <row r="4" spans="1:24" s="27" customFormat="1" ht="12">
      <c r="B4" s="28"/>
      <c r="C4" s="29" t="s">
        <v>125</v>
      </c>
      <c r="D4" s="34"/>
      <c r="E4" s="34"/>
      <c r="F4" s="34"/>
      <c r="G4" s="35"/>
      <c r="H4" s="34"/>
      <c r="I4" s="36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0"/>
      <c r="V4" s="30"/>
      <c r="W4" s="30"/>
      <c r="X4" s="30"/>
    </row>
    <row r="5" spans="1:24" s="27" customFormat="1" ht="12">
      <c r="B5" s="28"/>
      <c r="C5" s="29" t="s">
        <v>124</v>
      </c>
      <c r="D5" s="34"/>
      <c r="E5" s="34"/>
      <c r="F5" s="34"/>
      <c r="G5" s="35"/>
      <c r="H5" s="34"/>
      <c r="I5" s="36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0"/>
      <c r="V5" s="30"/>
      <c r="W5" s="30"/>
      <c r="X5" s="30"/>
    </row>
    <row r="6" spans="1:24" s="27" customFormat="1" ht="12">
      <c r="B6" s="28"/>
      <c r="C6" s="29" t="s">
        <v>126</v>
      </c>
      <c r="D6" s="34"/>
      <c r="E6" s="34"/>
      <c r="F6" s="34"/>
      <c r="G6" s="35"/>
      <c r="H6" s="34"/>
      <c r="I6" s="36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0"/>
      <c r="V6" s="30"/>
      <c r="W6" s="30"/>
      <c r="X6" s="30"/>
    </row>
    <row r="7" spans="1:24" s="27" customFormat="1" ht="12">
      <c r="B7" s="28"/>
      <c r="C7" s="29"/>
      <c r="D7" s="34"/>
      <c r="E7" s="34"/>
      <c r="F7" s="34"/>
      <c r="G7" s="35"/>
      <c r="H7" s="34"/>
      <c r="I7" s="36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0"/>
      <c r="V7" s="30"/>
      <c r="W7" s="30"/>
      <c r="X7" s="30"/>
    </row>
    <row r="8" spans="1:24" s="2" customFormat="1" ht="15.6" customHeight="1">
      <c r="A8" s="76" t="s">
        <v>120</v>
      </c>
      <c r="B8" s="76"/>
      <c r="C8" s="76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2"/>
      <c r="V8" s="32"/>
      <c r="W8" s="32"/>
      <c r="X8" s="32"/>
    </row>
    <row r="9" spans="1:24" s="2" customFormat="1" ht="13.2">
      <c r="B9" s="1"/>
      <c r="C9" s="5" t="s">
        <v>1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2"/>
      <c r="V9" s="32"/>
      <c r="W9" s="32"/>
      <c r="X9" s="32"/>
    </row>
    <row r="10" spans="1:24" s="2" customFormat="1" ht="13.2">
      <c r="B10" s="1"/>
      <c r="C10" s="5" t="s">
        <v>121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2"/>
      <c r="V10" s="32"/>
      <c r="W10" s="32"/>
      <c r="X10" s="32"/>
    </row>
    <row r="11" spans="1:24" s="2" customFormat="1" ht="13.2">
      <c r="B11" s="1"/>
      <c r="C11" s="5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2"/>
      <c r="V11" s="32"/>
      <c r="W11" s="32"/>
      <c r="X11" s="32"/>
    </row>
    <row r="12" spans="1:24" s="2" customFormat="1" ht="15.6">
      <c r="A12" s="75" t="s">
        <v>0</v>
      </c>
      <c r="B12" s="75"/>
      <c r="C12" s="75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2"/>
      <c r="V12" s="32"/>
      <c r="W12" s="32"/>
      <c r="X12" s="32"/>
    </row>
    <row r="13" spans="1:24" s="2" customFormat="1" ht="15.6">
      <c r="A13" s="75" t="s">
        <v>141</v>
      </c>
      <c r="B13" s="75"/>
      <c r="C13" s="75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2"/>
      <c r="V13" s="32"/>
      <c r="W13" s="32"/>
      <c r="X13" s="32"/>
    </row>
    <row r="15" spans="1:24" ht="12.9" customHeight="1">
      <c r="A15" s="77" t="s">
        <v>3</v>
      </c>
      <c r="B15" s="77" t="s">
        <v>2</v>
      </c>
      <c r="C15" s="79" t="s">
        <v>4</v>
      </c>
    </row>
    <row r="16" spans="1:24" ht="12" customHeight="1">
      <c r="A16" s="78"/>
      <c r="B16" s="78"/>
      <c r="C16" s="80"/>
    </row>
    <row r="17" spans="1:24" ht="14.25" customHeight="1">
      <c r="A17" s="78"/>
      <c r="B17" s="78"/>
      <c r="C17" s="80"/>
    </row>
    <row r="18" spans="1:24" ht="17.25" customHeight="1">
      <c r="A18" s="6"/>
      <c r="B18" s="7" t="s">
        <v>5</v>
      </c>
      <c r="C18" s="41">
        <f>C20+C73</f>
        <v>42557.2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</row>
    <row r="19" spans="1:24" ht="15" customHeight="1">
      <c r="A19" s="8"/>
      <c r="B19" s="9" t="s">
        <v>6</v>
      </c>
      <c r="C19" s="42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</row>
    <row r="20" spans="1:24" ht="17.25" customHeight="1">
      <c r="A20" s="10"/>
      <c r="B20" s="11" t="s">
        <v>63</v>
      </c>
      <c r="C20" s="43">
        <f>C21+C46</f>
        <v>32275.4</v>
      </c>
    </row>
    <row r="21" spans="1:24">
      <c r="A21" s="12" t="s">
        <v>65</v>
      </c>
      <c r="B21" s="13" t="s">
        <v>61</v>
      </c>
      <c r="C21" s="44">
        <f>C22+C30+C35</f>
        <v>28145.600000000002</v>
      </c>
    </row>
    <row r="22" spans="1:24">
      <c r="A22" s="14" t="s">
        <v>66</v>
      </c>
      <c r="B22" s="15" t="s">
        <v>7</v>
      </c>
      <c r="C22" s="45">
        <f>C23</f>
        <v>22224.2</v>
      </c>
    </row>
    <row r="23" spans="1:24">
      <c r="A23" s="16" t="s">
        <v>64</v>
      </c>
      <c r="B23" s="17" t="s">
        <v>8</v>
      </c>
      <c r="C23" s="46">
        <f>C24+C25+C26+C27+C28+C29</f>
        <v>22224.2</v>
      </c>
    </row>
    <row r="24" spans="1:24" ht="52.2">
      <c r="A24" s="16" t="s">
        <v>67</v>
      </c>
      <c r="B24" s="17" t="s">
        <v>9</v>
      </c>
      <c r="C24" s="46">
        <f>20324.5+36.2+871.5</f>
        <v>21232.2</v>
      </c>
    </row>
    <row r="25" spans="1:24" ht="62.4">
      <c r="A25" s="16" t="s">
        <v>68</v>
      </c>
      <c r="B25" s="17" t="s">
        <v>10</v>
      </c>
      <c r="C25" s="46">
        <v>10</v>
      </c>
    </row>
    <row r="26" spans="1:24" ht="21.6">
      <c r="A26" s="16" t="s">
        <v>69</v>
      </c>
      <c r="B26" s="17" t="s">
        <v>11</v>
      </c>
      <c r="C26" s="46">
        <f>90+64.8</f>
        <v>154.80000000000001</v>
      </c>
      <c r="T26" s="33"/>
      <c r="X26" s="3"/>
    </row>
    <row r="27" spans="1:24" ht="72.599999999999994">
      <c r="A27" s="16" t="s">
        <v>70</v>
      </c>
      <c r="B27" s="17" t="s">
        <v>12</v>
      </c>
      <c r="C27" s="46">
        <v>20</v>
      </c>
    </row>
    <row r="28" spans="1:24" s="64" customFormat="1" ht="52.8" customHeight="1">
      <c r="A28" s="66" t="s">
        <v>143</v>
      </c>
      <c r="B28" s="67" t="s">
        <v>142</v>
      </c>
      <c r="C28" s="65">
        <f>57.5+7.2</f>
        <v>64.7</v>
      </c>
    </row>
    <row r="29" spans="1:24" s="64" customFormat="1" ht="52.8" customHeight="1">
      <c r="A29" s="66" t="s">
        <v>154</v>
      </c>
      <c r="B29" s="67" t="s">
        <v>150</v>
      </c>
      <c r="C29" s="65">
        <v>742.5</v>
      </c>
    </row>
    <row r="30" spans="1:24" ht="24.6" customHeight="1">
      <c r="A30" s="14" t="s">
        <v>71</v>
      </c>
      <c r="B30" s="15" t="s">
        <v>13</v>
      </c>
      <c r="C30" s="45">
        <f>C31</f>
        <v>3693</v>
      </c>
    </row>
    <row r="31" spans="1:24" ht="21.6">
      <c r="A31" s="16" t="s">
        <v>72</v>
      </c>
      <c r="B31" s="17" t="s">
        <v>14</v>
      </c>
      <c r="C31" s="46">
        <f>C32+C33+C34</f>
        <v>3693</v>
      </c>
    </row>
    <row r="32" spans="1:24" ht="42">
      <c r="A32" s="16" t="s">
        <v>73</v>
      </c>
      <c r="B32" s="17" t="s">
        <v>15</v>
      </c>
      <c r="C32" s="46">
        <f>1891.7</f>
        <v>1891.7</v>
      </c>
    </row>
    <row r="33" spans="1:3" ht="52.2">
      <c r="A33" s="16" t="s">
        <v>74</v>
      </c>
      <c r="B33" s="17" t="s">
        <v>16</v>
      </c>
      <c r="C33" s="46">
        <v>10.1</v>
      </c>
    </row>
    <row r="34" spans="1:3" ht="42">
      <c r="A34" s="16" t="s">
        <v>75</v>
      </c>
      <c r="B34" s="17" t="s">
        <v>17</v>
      </c>
      <c r="C34" s="46">
        <f>1791.2</f>
        <v>1791.2</v>
      </c>
    </row>
    <row r="35" spans="1:3">
      <c r="A35" s="14" t="s">
        <v>76</v>
      </c>
      <c r="B35" s="15" t="s">
        <v>18</v>
      </c>
      <c r="C35" s="45">
        <f>C36+C39</f>
        <v>2228.4</v>
      </c>
    </row>
    <row r="36" spans="1:3">
      <c r="A36" s="18" t="s">
        <v>77</v>
      </c>
      <c r="B36" s="19" t="s">
        <v>19</v>
      </c>
      <c r="C36" s="47">
        <f>C37</f>
        <v>1133.5</v>
      </c>
    </row>
    <row r="37" spans="1:3" ht="21.6">
      <c r="A37" s="16" t="s">
        <v>78</v>
      </c>
      <c r="B37" s="17" t="s">
        <v>20</v>
      </c>
      <c r="C37" s="46">
        <f>C38</f>
        <v>1133.5</v>
      </c>
    </row>
    <row r="38" spans="1:3" ht="42">
      <c r="A38" s="16" t="s">
        <v>79</v>
      </c>
      <c r="B38" s="17" t="s">
        <v>21</v>
      </c>
      <c r="C38" s="46">
        <f>1133.5</f>
        <v>1133.5</v>
      </c>
    </row>
    <row r="39" spans="1:3">
      <c r="A39" s="18" t="s">
        <v>80</v>
      </c>
      <c r="B39" s="19" t="s">
        <v>22</v>
      </c>
      <c r="C39" s="47">
        <f>C40+C43</f>
        <v>1094.9000000000001</v>
      </c>
    </row>
    <row r="40" spans="1:3">
      <c r="A40" s="16" t="s">
        <v>81</v>
      </c>
      <c r="B40" s="17" t="s">
        <v>23</v>
      </c>
      <c r="C40" s="46">
        <f>C41</f>
        <v>165.7</v>
      </c>
    </row>
    <row r="41" spans="1:3" ht="21.6">
      <c r="A41" s="16" t="s">
        <v>82</v>
      </c>
      <c r="B41" s="17" t="s">
        <v>24</v>
      </c>
      <c r="C41" s="46">
        <f>C42</f>
        <v>165.7</v>
      </c>
    </row>
    <row r="42" spans="1:3" ht="42">
      <c r="A42" s="16" t="s">
        <v>83</v>
      </c>
      <c r="B42" s="17" t="s">
        <v>25</v>
      </c>
      <c r="C42" s="46">
        <v>165.7</v>
      </c>
    </row>
    <row r="43" spans="1:3">
      <c r="A43" s="16" t="s">
        <v>84</v>
      </c>
      <c r="B43" s="17" t="s">
        <v>26</v>
      </c>
      <c r="C43" s="46">
        <f>C44</f>
        <v>929.2</v>
      </c>
    </row>
    <row r="44" spans="1:3" ht="21.6">
      <c r="A44" s="16" t="s">
        <v>85</v>
      </c>
      <c r="B44" s="17" t="s">
        <v>27</v>
      </c>
      <c r="C44" s="46">
        <f>C45</f>
        <v>929.2</v>
      </c>
    </row>
    <row r="45" spans="1:3" ht="42">
      <c r="A45" s="16" t="s">
        <v>86</v>
      </c>
      <c r="B45" s="17" t="s">
        <v>28</v>
      </c>
      <c r="C45" s="46">
        <f>929.2</f>
        <v>929.2</v>
      </c>
    </row>
    <row r="46" spans="1:3">
      <c r="A46" s="12" t="s">
        <v>65</v>
      </c>
      <c r="B46" s="13" t="s">
        <v>62</v>
      </c>
      <c r="C46" s="44">
        <f>C47+C70+C64+C67</f>
        <v>4129.7999999999993</v>
      </c>
    </row>
    <row r="47" spans="1:3" ht="21.6">
      <c r="A47" s="14" t="s">
        <v>87</v>
      </c>
      <c r="B47" s="15" t="s">
        <v>29</v>
      </c>
      <c r="C47" s="45">
        <f>C48+C58</f>
        <v>3728.7</v>
      </c>
    </row>
    <row r="48" spans="1:3" ht="52.2">
      <c r="A48" s="20" t="s">
        <v>88</v>
      </c>
      <c r="B48" s="21" t="s">
        <v>30</v>
      </c>
      <c r="C48" s="48">
        <f>C49+C51+C53</f>
        <v>801.2</v>
      </c>
    </row>
    <row r="49" spans="1:8" ht="42">
      <c r="A49" s="20" t="s">
        <v>89</v>
      </c>
      <c r="B49" s="21" t="s">
        <v>31</v>
      </c>
      <c r="C49" s="48">
        <f>C50</f>
        <v>759.3</v>
      </c>
    </row>
    <row r="50" spans="1:8" ht="42">
      <c r="A50" s="20" t="s">
        <v>90</v>
      </c>
      <c r="B50" s="21" t="s">
        <v>32</v>
      </c>
      <c r="C50" s="48">
        <v>759.3</v>
      </c>
    </row>
    <row r="51" spans="1:8" ht="42">
      <c r="A51" s="20" t="s">
        <v>91</v>
      </c>
      <c r="B51" s="21" t="s">
        <v>33</v>
      </c>
      <c r="C51" s="48">
        <f>C52</f>
        <v>41.7</v>
      </c>
    </row>
    <row r="52" spans="1:8" ht="42">
      <c r="A52" s="20" t="s">
        <v>92</v>
      </c>
      <c r="B52" s="21" t="s">
        <v>34</v>
      </c>
      <c r="C52" s="71">
        <f>10+31.5+0.2</f>
        <v>41.7</v>
      </c>
    </row>
    <row r="53" spans="1:8" s="64" customFormat="1" ht="21">
      <c r="A53" s="73" t="s">
        <v>155</v>
      </c>
      <c r="B53" s="74" t="s">
        <v>151</v>
      </c>
      <c r="C53" s="48">
        <f>C54</f>
        <v>0.2</v>
      </c>
    </row>
    <row r="54" spans="1:8" s="64" customFormat="1" ht="21">
      <c r="A54" s="73" t="s">
        <v>156</v>
      </c>
      <c r="B54" s="74" t="s">
        <v>152</v>
      </c>
      <c r="C54" s="48">
        <f>C55</f>
        <v>0.2</v>
      </c>
    </row>
    <row r="55" spans="1:8" s="64" customFormat="1" ht="51.6">
      <c r="A55" s="73" t="s">
        <v>157</v>
      </c>
      <c r="B55" s="74" t="s">
        <v>153</v>
      </c>
      <c r="C55" s="48">
        <v>0.2</v>
      </c>
    </row>
    <row r="56" spans="1:8" ht="31.8">
      <c r="A56" s="20" t="s">
        <v>146</v>
      </c>
      <c r="B56" s="21" t="s">
        <v>145</v>
      </c>
      <c r="C56" s="72">
        <f>C57</f>
        <v>0.6</v>
      </c>
      <c r="E56" s="3"/>
    </row>
    <row r="57" spans="1:8" s="64" customFormat="1" ht="43.2" customHeight="1">
      <c r="A57" s="70" t="s">
        <v>147</v>
      </c>
      <c r="B57" s="68" t="s">
        <v>144</v>
      </c>
      <c r="C57" s="69">
        <v>0.6</v>
      </c>
    </row>
    <row r="58" spans="1:8" ht="42">
      <c r="A58" s="20" t="s">
        <v>93</v>
      </c>
      <c r="B58" s="21" t="s">
        <v>35</v>
      </c>
      <c r="C58" s="48">
        <f>C59</f>
        <v>2927.5</v>
      </c>
      <c r="E58" s="64"/>
    </row>
    <row r="59" spans="1:8" ht="42">
      <c r="A59" s="20" t="s">
        <v>94</v>
      </c>
      <c r="B59" s="21" t="s">
        <v>36</v>
      </c>
      <c r="C59" s="48">
        <f>C60</f>
        <v>2927.5</v>
      </c>
    </row>
    <row r="60" spans="1:8" ht="42">
      <c r="A60" s="20" t="s">
        <v>95</v>
      </c>
      <c r="B60" s="21" t="s">
        <v>37</v>
      </c>
      <c r="C60" s="48">
        <f>C61+C62+C63</f>
        <v>2927.5</v>
      </c>
      <c r="E60" s="64"/>
    </row>
    <row r="61" spans="1:8" ht="62.4">
      <c r="A61" s="20" t="s">
        <v>96</v>
      </c>
      <c r="B61" s="21" t="s">
        <v>38</v>
      </c>
      <c r="C61" s="48">
        <f>2191.5</f>
        <v>2191.5</v>
      </c>
    </row>
    <row r="62" spans="1:8" ht="42">
      <c r="A62" s="20" t="s">
        <v>97</v>
      </c>
      <c r="B62" s="21" t="s">
        <v>37</v>
      </c>
      <c r="C62" s="48">
        <v>731.8</v>
      </c>
    </row>
    <row r="63" spans="1:8" ht="73.2" customHeight="1">
      <c r="A63" s="20" t="s">
        <v>98</v>
      </c>
      <c r="B63" s="21" t="s">
        <v>39</v>
      </c>
      <c r="C63" s="48">
        <f>2.5+1.7</f>
        <v>4.2</v>
      </c>
    </row>
    <row r="64" spans="1:8" s="32" customFormat="1" ht="20.399999999999999">
      <c r="A64" s="53" t="s">
        <v>127</v>
      </c>
      <c r="B64" s="54" t="s">
        <v>128</v>
      </c>
      <c r="C64" s="58">
        <f>C65+C66</f>
        <v>210.7</v>
      </c>
      <c r="D64" s="40"/>
      <c r="E64" s="38"/>
      <c r="F64" s="55"/>
      <c r="G64" s="55"/>
      <c r="H64" s="55"/>
    </row>
    <row r="65" spans="1:8" s="32" customFormat="1" ht="30.6">
      <c r="A65" s="56" t="s">
        <v>129</v>
      </c>
      <c r="B65" s="57" t="s">
        <v>130</v>
      </c>
      <c r="C65" s="59">
        <f>62.6+17.9+6.3+112.3</f>
        <v>199.1</v>
      </c>
      <c r="D65" s="40"/>
      <c r="E65" s="38"/>
      <c r="F65" s="55"/>
      <c r="G65" s="55"/>
      <c r="H65" s="55"/>
    </row>
    <row r="66" spans="1:8" s="32" customFormat="1" ht="51">
      <c r="A66" s="56" t="s">
        <v>148</v>
      </c>
      <c r="B66" s="57" t="s">
        <v>149</v>
      </c>
      <c r="C66" s="59">
        <v>11.6</v>
      </c>
      <c r="D66" s="40"/>
      <c r="E66" s="38"/>
      <c r="F66" s="55"/>
      <c r="G66" s="55"/>
      <c r="H66" s="55"/>
    </row>
    <row r="67" spans="1:8" s="32" customFormat="1" ht="10.199999999999999">
      <c r="A67" s="53" t="s">
        <v>131</v>
      </c>
      <c r="B67" s="54" t="s">
        <v>132</v>
      </c>
      <c r="C67" s="58">
        <f>C68+C69</f>
        <v>35.4</v>
      </c>
      <c r="D67" s="40"/>
      <c r="E67" s="55"/>
      <c r="F67" s="55"/>
      <c r="G67" s="55"/>
      <c r="H67" s="55"/>
    </row>
    <row r="68" spans="1:8" s="32" customFormat="1" ht="51">
      <c r="A68" s="56" t="s">
        <v>135</v>
      </c>
      <c r="B68" s="57" t="s">
        <v>136</v>
      </c>
      <c r="C68" s="59">
        <f>4+5+10</f>
        <v>19</v>
      </c>
      <c r="D68" s="40"/>
      <c r="E68" s="55"/>
      <c r="F68" s="55"/>
      <c r="G68" s="55"/>
      <c r="H68" s="55"/>
    </row>
    <row r="69" spans="1:8" s="32" customFormat="1" ht="40.799999999999997">
      <c r="A69" s="56" t="s">
        <v>133</v>
      </c>
      <c r="B69" s="57" t="s">
        <v>134</v>
      </c>
      <c r="C69" s="59">
        <f>5.4+5.5+5.5</f>
        <v>16.399999999999999</v>
      </c>
      <c r="D69" s="40"/>
      <c r="E69" s="55"/>
      <c r="F69" s="55"/>
      <c r="G69" s="55"/>
      <c r="H69" s="55"/>
    </row>
    <row r="70" spans="1:8">
      <c r="A70" s="14" t="s">
        <v>99</v>
      </c>
      <c r="B70" s="15" t="s">
        <v>40</v>
      </c>
      <c r="C70" s="45">
        <f>C71</f>
        <v>155</v>
      </c>
      <c r="E70" s="55"/>
    </row>
    <row r="71" spans="1:8">
      <c r="A71" s="20" t="s">
        <v>100</v>
      </c>
      <c r="B71" s="21" t="s">
        <v>41</v>
      </c>
      <c r="C71" s="48">
        <f>C72</f>
        <v>155</v>
      </c>
      <c r="E71" s="55"/>
    </row>
    <row r="72" spans="1:8">
      <c r="A72" s="20" t="s">
        <v>101</v>
      </c>
      <c r="B72" s="21" t="s">
        <v>42</v>
      </c>
      <c r="C72" s="48">
        <v>155</v>
      </c>
      <c r="E72" s="55"/>
    </row>
    <row r="73" spans="1:8">
      <c r="A73" s="22" t="s">
        <v>102</v>
      </c>
      <c r="B73" s="11" t="s">
        <v>43</v>
      </c>
      <c r="C73" s="49">
        <f>C74</f>
        <v>10281.799999999999</v>
      </c>
    </row>
    <row r="74" spans="1:8" ht="21.6">
      <c r="A74" s="23" t="s">
        <v>103</v>
      </c>
      <c r="B74" s="24" t="s">
        <v>44</v>
      </c>
      <c r="C74" s="50">
        <f>C75+C80+C85+C90</f>
        <v>10281.799999999999</v>
      </c>
    </row>
    <row r="75" spans="1:8">
      <c r="A75" s="25" t="s">
        <v>104</v>
      </c>
      <c r="B75" s="26" t="s">
        <v>45</v>
      </c>
      <c r="C75" s="51">
        <f>C76+C78</f>
        <v>1266</v>
      </c>
    </row>
    <row r="76" spans="1:8">
      <c r="A76" s="20" t="s">
        <v>105</v>
      </c>
      <c r="B76" s="21" t="s">
        <v>46</v>
      </c>
      <c r="C76" s="48">
        <f>C77</f>
        <v>1266</v>
      </c>
    </row>
    <row r="77" spans="1:8" ht="21.6">
      <c r="A77" s="20" t="s">
        <v>106</v>
      </c>
      <c r="B77" s="21" t="s">
        <v>47</v>
      </c>
      <c r="C77" s="48">
        <f>1427.8-161.8</f>
        <v>1266</v>
      </c>
    </row>
    <row r="78" spans="1:8" ht="21.6">
      <c r="A78" s="20" t="s">
        <v>107</v>
      </c>
      <c r="B78" s="21" t="s">
        <v>48</v>
      </c>
      <c r="C78" s="48">
        <f>C79</f>
        <v>0</v>
      </c>
    </row>
    <row r="79" spans="1:8" ht="21.6">
      <c r="A79" s="20" t="s">
        <v>109</v>
      </c>
      <c r="B79" s="21" t="s">
        <v>49</v>
      </c>
      <c r="C79" s="48">
        <f>113587.8-113587.8</f>
        <v>0</v>
      </c>
    </row>
    <row r="80" spans="1:8" ht="21.6">
      <c r="A80" s="25" t="s">
        <v>108</v>
      </c>
      <c r="B80" s="26" t="s">
        <v>50</v>
      </c>
      <c r="C80" s="51">
        <f>C81</f>
        <v>4267.8999999999996</v>
      </c>
    </row>
    <row r="81" spans="1:8">
      <c r="A81" s="20" t="s">
        <v>110</v>
      </c>
      <c r="B81" s="21" t="s">
        <v>51</v>
      </c>
      <c r="C81" s="48">
        <f>C82+C83+C84</f>
        <v>4267.8999999999996</v>
      </c>
    </row>
    <row r="82" spans="1:8">
      <c r="A82" s="20" t="s">
        <v>111</v>
      </c>
      <c r="B82" s="21" t="s">
        <v>52</v>
      </c>
      <c r="C82" s="48">
        <f>1338.2+876.8</f>
        <v>2215</v>
      </c>
    </row>
    <row r="83" spans="1:8" s="62" customFormat="1" ht="71.400000000000006">
      <c r="A83" s="56" t="s">
        <v>137</v>
      </c>
      <c r="B83" s="63" t="s">
        <v>138</v>
      </c>
      <c r="C83" s="59">
        <f>2013.9</f>
        <v>2013.9</v>
      </c>
      <c r="D83" s="60"/>
      <c r="E83" s="38"/>
      <c r="F83" s="61"/>
      <c r="G83" s="61"/>
      <c r="H83" s="61"/>
    </row>
    <row r="84" spans="1:8" s="62" customFormat="1" ht="61.2">
      <c r="A84" s="56" t="s">
        <v>139</v>
      </c>
      <c r="B84" s="63" t="s">
        <v>140</v>
      </c>
      <c r="C84" s="59">
        <f>39</f>
        <v>39</v>
      </c>
      <c r="D84" s="60"/>
      <c r="E84" s="38"/>
      <c r="F84" s="61"/>
      <c r="G84" s="61"/>
      <c r="H84" s="61"/>
    </row>
    <row r="85" spans="1:8">
      <c r="A85" s="25" t="s">
        <v>112</v>
      </c>
      <c r="B85" s="26" t="s">
        <v>53</v>
      </c>
      <c r="C85" s="51">
        <f>C86+C88</f>
        <v>683.90000000000009</v>
      </c>
    </row>
    <row r="86" spans="1:8" ht="31.8">
      <c r="A86" s="20" t="s">
        <v>113</v>
      </c>
      <c r="B86" s="21" t="s">
        <v>54</v>
      </c>
      <c r="C86" s="48">
        <f>C87</f>
        <v>578.90000000000009</v>
      </c>
      <c r="E86" s="61"/>
    </row>
    <row r="87" spans="1:8" ht="31.8">
      <c r="A87" s="20" t="s">
        <v>114</v>
      </c>
      <c r="B87" s="21" t="s">
        <v>55</v>
      </c>
      <c r="C87" s="48">
        <f>553.7+25.2</f>
        <v>578.90000000000009</v>
      </c>
      <c r="E87" s="61"/>
    </row>
    <row r="88" spans="1:8">
      <c r="A88" s="20" t="s">
        <v>115</v>
      </c>
      <c r="B88" s="21" t="s">
        <v>56</v>
      </c>
      <c r="C88" s="48">
        <f>C89</f>
        <v>105</v>
      </c>
    </row>
    <row r="89" spans="1:8">
      <c r="A89" s="20" t="s">
        <v>116</v>
      </c>
      <c r="B89" s="21" t="s">
        <v>57</v>
      </c>
      <c r="C89" s="48">
        <v>105</v>
      </c>
    </row>
    <row r="90" spans="1:8">
      <c r="A90" s="25" t="s">
        <v>117</v>
      </c>
      <c r="B90" s="26" t="s">
        <v>58</v>
      </c>
      <c r="C90" s="51">
        <f>C91</f>
        <v>4064</v>
      </c>
    </row>
    <row r="91" spans="1:8">
      <c r="A91" s="20" t="s">
        <v>118</v>
      </c>
      <c r="B91" s="21" t="s">
        <v>59</v>
      </c>
      <c r="C91" s="48">
        <f>C92</f>
        <v>4064</v>
      </c>
    </row>
    <row r="92" spans="1:8" ht="21.6">
      <c r="A92" s="20" t="s">
        <v>119</v>
      </c>
      <c r="B92" s="21" t="s">
        <v>60</v>
      </c>
      <c r="C92" s="48">
        <f>1370.6+2363+330.4</f>
        <v>4064</v>
      </c>
    </row>
    <row r="93" spans="1:8" ht="15" customHeight="1">
      <c r="A93" s="4"/>
      <c r="B93" s="4"/>
      <c r="C93" s="52">
        <f>C18</f>
        <v>42557.2</v>
      </c>
    </row>
  </sheetData>
  <mergeCells count="6">
    <mergeCell ref="A12:C12"/>
    <mergeCell ref="A13:C13"/>
    <mergeCell ref="A8:C8"/>
    <mergeCell ref="B15:B17"/>
    <mergeCell ref="A15:A17"/>
    <mergeCell ref="C15:C17"/>
  </mergeCells>
  <pageMargins left="0.70866141732283472" right="0.70866141732283472" top="0.74803149606299213" bottom="0.74803149606299213" header="0.31496062992125984" footer="0.31496062992125984"/>
  <pageSetup paperSize="9" fitToHeight="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Прогноз в руб.</vt:lpstr>
      <vt:lpstr>Лист2</vt:lpstr>
      <vt:lpstr>'Прогноз в руб.'!Область_печати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2024-05-20T11:51:13Z</cp:lastPrinted>
  <dcterms:created xsi:type="dcterms:W3CDTF">2009-10-30T11:59:42Z</dcterms:created>
  <dcterms:modified xsi:type="dcterms:W3CDTF">2024-08-19T10:46:23Z</dcterms:modified>
</cp:coreProperties>
</file>